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gconeice/Documents/logrobinplus/"/>
    </mc:Choice>
  </mc:AlternateContent>
  <xr:revisionPtr revIDLastSave="0" documentId="13_ncr:1_{9348123B-0F11-3C48-9470-AD6B5C521553}" xr6:coauthVersionLast="47" xr6:coauthVersionMax="47" xr10:uidLastSave="{00000000-0000-0000-0000-000000000000}"/>
  <bookViews>
    <workbookView xWindow="0" yWindow="500" windowWidth="28800" windowHeight="15520" xr2:uid="{BB519133-E011-8B41-B754-ACCC729327E9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9" i="1" l="1"/>
  <c r="J48" i="1"/>
  <c r="J50" i="1"/>
  <c r="R116" i="2"/>
  <c r="S113" i="2"/>
  <c r="R113" i="2"/>
  <c r="R110" i="2"/>
  <c r="S107" i="2"/>
  <c r="R107" i="2"/>
  <c r="R104" i="2"/>
  <c r="S101" i="2"/>
  <c r="R101" i="2"/>
  <c r="R98" i="2"/>
  <c r="S95" i="2"/>
  <c r="R95" i="2"/>
  <c r="R92" i="2"/>
  <c r="S89" i="2"/>
  <c r="R89" i="2"/>
  <c r="H116" i="2"/>
  <c r="I113" i="2"/>
  <c r="H113" i="2"/>
  <c r="H110" i="2"/>
  <c r="I107" i="2"/>
  <c r="H107" i="2"/>
  <c r="H104" i="2"/>
  <c r="I101" i="2"/>
  <c r="H101" i="2"/>
  <c r="H98" i="2"/>
  <c r="I95" i="2"/>
  <c r="H95" i="2"/>
  <c r="H92" i="2"/>
  <c r="D10" i="3"/>
  <c r="G9" i="3"/>
  <c r="D9" i="3"/>
  <c r="D7" i="3"/>
  <c r="D8" i="3"/>
  <c r="G8" i="3"/>
  <c r="G7" i="3"/>
  <c r="P116" i="2"/>
  <c r="S116" i="2" s="1"/>
  <c r="O116" i="2"/>
  <c r="P113" i="2"/>
  <c r="O113" i="2"/>
  <c r="Q113" i="2" s="1"/>
  <c r="P110" i="2"/>
  <c r="S110" i="2" s="1"/>
  <c r="O110" i="2"/>
  <c r="P107" i="2"/>
  <c r="O107" i="2"/>
  <c r="P104" i="2"/>
  <c r="S104" i="2" s="1"/>
  <c r="O104" i="2"/>
  <c r="P101" i="2"/>
  <c r="O101" i="2"/>
  <c r="Q101" i="2" s="1"/>
  <c r="P98" i="2"/>
  <c r="S98" i="2" s="1"/>
  <c r="O98" i="2"/>
  <c r="P95" i="2"/>
  <c r="O95" i="2"/>
  <c r="Q95" i="2" s="1"/>
  <c r="P92" i="2"/>
  <c r="S92" i="2" s="1"/>
  <c r="O92" i="2"/>
  <c r="P89" i="2"/>
  <c r="O89" i="2"/>
  <c r="Q89" i="2" s="1"/>
  <c r="F116" i="2"/>
  <c r="I116" i="2" s="1"/>
  <c r="E116" i="2"/>
  <c r="F113" i="2"/>
  <c r="E113" i="2"/>
  <c r="G113" i="2" s="1"/>
  <c r="F110" i="2"/>
  <c r="I110" i="2" s="1"/>
  <c r="E110" i="2"/>
  <c r="F107" i="2"/>
  <c r="E107" i="2"/>
  <c r="G107" i="2" s="1"/>
  <c r="F104" i="2"/>
  <c r="I104" i="2" s="1"/>
  <c r="E104" i="2"/>
  <c r="F101" i="2"/>
  <c r="E101" i="2"/>
  <c r="G101" i="2" s="1"/>
  <c r="F98" i="2"/>
  <c r="I98" i="2" s="1"/>
  <c r="E98" i="2"/>
  <c r="F95" i="2"/>
  <c r="E95" i="2"/>
  <c r="G95" i="2" s="1"/>
  <c r="F92" i="2"/>
  <c r="I92" i="2" s="1"/>
  <c r="E92" i="2"/>
  <c r="F89" i="2"/>
  <c r="I89" i="2" s="1"/>
  <c r="E89" i="2"/>
  <c r="G89" i="2" s="1"/>
  <c r="Q67" i="2"/>
  <c r="Q64" i="2"/>
  <c r="Q61" i="2"/>
  <c r="Q43" i="2"/>
  <c r="Q40" i="2"/>
  <c r="Q37" i="2"/>
  <c r="Q19" i="2"/>
  <c r="Q16" i="2"/>
  <c r="Q13" i="2"/>
  <c r="P79" i="2"/>
  <c r="O79" i="2"/>
  <c r="Q79" i="2" s="1"/>
  <c r="P76" i="2"/>
  <c r="O76" i="2"/>
  <c r="Q76" i="2" s="1"/>
  <c r="P73" i="2"/>
  <c r="O73" i="2"/>
  <c r="Q73" i="2" s="1"/>
  <c r="P70" i="2"/>
  <c r="O70" i="2"/>
  <c r="Q70" i="2" s="1"/>
  <c r="P67" i="2"/>
  <c r="O67" i="2"/>
  <c r="P64" i="2"/>
  <c r="O64" i="2"/>
  <c r="P61" i="2"/>
  <c r="O61" i="2"/>
  <c r="P58" i="2"/>
  <c r="O58" i="2"/>
  <c r="Q58" i="2" s="1"/>
  <c r="P55" i="2"/>
  <c r="O55" i="2"/>
  <c r="Q55" i="2" s="1"/>
  <c r="P52" i="2"/>
  <c r="O52" i="2"/>
  <c r="Q52" i="2" s="1"/>
  <c r="P49" i="2"/>
  <c r="O49" i="2"/>
  <c r="Q49" i="2" s="1"/>
  <c r="P46" i="2"/>
  <c r="O46" i="2"/>
  <c r="Q46" i="2" s="1"/>
  <c r="P43" i="2"/>
  <c r="O43" i="2"/>
  <c r="P40" i="2"/>
  <c r="O40" i="2"/>
  <c r="P37" i="2"/>
  <c r="O37" i="2"/>
  <c r="P34" i="2"/>
  <c r="O34" i="2"/>
  <c r="Q34" i="2" s="1"/>
  <c r="P31" i="2"/>
  <c r="O31" i="2"/>
  <c r="Q31" i="2" s="1"/>
  <c r="P28" i="2"/>
  <c r="O28" i="2"/>
  <c r="Q28" i="2" s="1"/>
  <c r="P25" i="2"/>
  <c r="O25" i="2"/>
  <c r="Q25" i="2" s="1"/>
  <c r="P22" i="2"/>
  <c r="O22" i="2"/>
  <c r="Q22" i="2" s="1"/>
  <c r="P19" i="2"/>
  <c r="O19" i="2"/>
  <c r="P16" i="2"/>
  <c r="O16" i="2"/>
  <c r="P13" i="2"/>
  <c r="O13" i="2"/>
  <c r="P10" i="2"/>
  <c r="O10" i="2"/>
  <c r="Q10" i="2" s="1"/>
  <c r="G31" i="2"/>
  <c r="G37" i="2"/>
  <c r="G55" i="2"/>
  <c r="G61" i="2"/>
  <c r="G79" i="2"/>
  <c r="G13" i="2"/>
  <c r="F79" i="2"/>
  <c r="E79" i="2"/>
  <c r="E76" i="2"/>
  <c r="F76" i="2"/>
  <c r="G76" i="2" s="1"/>
  <c r="F73" i="2"/>
  <c r="E73" i="2"/>
  <c r="G73" i="2" s="1"/>
  <c r="F70" i="2"/>
  <c r="E70" i="2"/>
  <c r="G70" i="2" s="1"/>
  <c r="F67" i="2"/>
  <c r="E67" i="2"/>
  <c r="G67" i="2" s="1"/>
  <c r="F64" i="2"/>
  <c r="E64" i="2"/>
  <c r="G64" i="2" s="1"/>
  <c r="F61" i="2"/>
  <c r="E61" i="2"/>
  <c r="F58" i="2"/>
  <c r="E58" i="2"/>
  <c r="G58" i="2" s="1"/>
  <c r="F55" i="2"/>
  <c r="E55" i="2"/>
  <c r="F52" i="2"/>
  <c r="E52" i="2"/>
  <c r="G52" i="2" s="1"/>
  <c r="F49" i="2"/>
  <c r="E49" i="2"/>
  <c r="G49" i="2" s="1"/>
  <c r="F46" i="2"/>
  <c r="E46" i="2"/>
  <c r="G46" i="2" s="1"/>
  <c r="F43" i="2"/>
  <c r="E43" i="2"/>
  <c r="G43" i="2" s="1"/>
  <c r="F40" i="2"/>
  <c r="E40" i="2"/>
  <c r="G40" i="2" s="1"/>
  <c r="E37" i="2"/>
  <c r="F37" i="2"/>
  <c r="F34" i="2"/>
  <c r="E34" i="2"/>
  <c r="G34" i="2" s="1"/>
  <c r="F31" i="2"/>
  <c r="E31" i="2"/>
  <c r="E28" i="2"/>
  <c r="F28" i="2"/>
  <c r="G28" i="2" s="1"/>
  <c r="E25" i="2"/>
  <c r="F25" i="2"/>
  <c r="G25" i="2" s="1"/>
  <c r="F22" i="2"/>
  <c r="E22" i="2"/>
  <c r="G22" i="2" s="1"/>
  <c r="E19" i="2"/>
  <c r="F19" i="2"/>
  <c r="G19" i="2" s="1"/>
  <c r="F16" i="2"/>
  <c r="E16" i="2"/>
  <c r="G16" i="2" s="1"/>
  <c r="F13" i="2"/>
  <c r="E13" i="2"/>
  <c r="F10" i="2"/>
  <c r="E10" i="2"/>
  <c r="G10" i="2" s="1"/>
  <c r="J24" i="1"/>
  <c r="J22" i="1"/>
  <c r="J23" i="1"/>
  <c r="J13" i="1"/>
  <c r="J11" i="1"/>
  <c r="J12" i="1"/>
  <c r="I7" i="1"/>
  <c r="I6" i="1"/>
  <c r="M5" i="1"/>
  <c r="M12" i="1"/>
  <c r="I42" i="1"/>
  <c r="I43" i="1"/>
  <c r="I44" i="1"/>
  <c r="I41" i="1"/>
  <c r="I31" i="1"/>
  <c r="I32" i="1"/>
  <c r="I33" i="1"/>
  <c r="I30" i="1"/>
  <c r="I16" i="1"/>
  <c r="I17" i="1"/>
  <c r="I18" i="1"/>
  <c r="I15" i="1"/>
  <c r="I5" i="1"/>
  <c r="I4" i="1"/>
  <c r="H89" i="2" l="1"/>
  <c r="G92" i="2"/>
  <c r="Q98" i="2"/>
  <c r="Q110" i="2"/>
  <c r="Q107" i="2"/>
  <c r="G98" i="2"/>
  <c r="G110" i="2"/>
  <c r="Q92" i="2"/>
  <c r="Q104" i="2"/>
  <c r="Q116" i="2"/>
  <c r="G116" i="2"/>
  <c r="G104" i="2"/>
  <c r="M7" i="1"/>
</calcChain>
</file>

<file path=xl/sharedStrings.xml><?xml version="1.0" encoding="utf-8"?>
<sst xmlns="http://schemas.openxmlformats.org/spreadsheetml/2006/main" count="189" uniqueCount="49">
  <si>
    <t>RO</t>
  </si>
  <si>
    <t>B=2^22</t>
  </si>
  <si>
    <t>nin = 10</t>
  </si>
  <si>
    <t>nx = 100</t>
  </si>
  <si>
    <t>1Gbps</t>
  </si>
  <si>
    <t>Boolean</t>
  </si>
  <si>
    <t>Robin</t>
  </si>
  <si>
    <t>Robin++</t>
  </si>
  <si>
    <t>LogRobin</t>
  </si>
  <si>
    <t>LogRobin++</t>
  </si>
  <si>
    <t>P-&gt;V</t>
  </si>
  <si>
    <t>V-&gt;P</t>
  </si>
  <si>
    <t>Time</t>
  </si>
  <si>
    <t>Arith</t>
  </si>
  <si>
    <t>seconds</t>
  </si>
  <si>
    <t>Byte</t>
  </si>
  <si>
    <t>IT</t>
  </si>
  <si>
    <t>B=2</t>
  </si>
  <si>
    <t>nx = 10^7</t>
  </si>
  <si>
    <t>SAME</t>
  </si>
  <si>
    <t>10Mbps</t>
  </si>
  <si>
    <t>log B</t>
  </si>
  <si>
    <t>WAN</t>
  </si>
  <si>
    <t>LAN</t>
  </si>
  <si>
    <t>C</t>
  </si>
  <si>
    <t>B=2^10</t>
  </si>
  <si>
    <t>in = 10</t>
  </si>
  <si>
    <t>nx = 100000</t>
  </si>
  <si>
    <t>bool_robin</t>
  </si>
  <si>
    <t>same</t>
  </si>
  <si>
    <t>random</t>
  </si>
  <si>
    <t>bool_logrobin</t>
  </si>
  <si>
    <t>bool_robinplus</t>
  </si>
  <si>
    <t>bool_logrobinplus</t>
  </si>
  <si>
    <t>arith_robin</t>
  </si>
  <si>
    <t>arith_logrobin</t>
  </si>
  <si>
    <t>arith_robinplus</t>
  </si>
  <si>
    <t>arith_logrobinplus</t>
  </si>
  <si>
    <t>Total</t>
  </si>
  <si>
    <t>Table 2</t>
  </si>
  <si>
    <t>comm(MB or KB)</t>
  </si>
  <si>
    <t>MB</t>
  </si>
  <si>
    <t>KB</t>
  </si>
  <si>
    <t>Table 3</t>
  </si>
  <si>
    <t>Figure 7.a</t>
  </si>
  <si>
    <t>Figure 7.b</t>
  </si>
  <si>
    <t>Speedup</t>
  </si>
  <si>
    <t>Figure 8.a</t>
  </si>
  <si>
    <t>Figure 8.b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</si>
</sst>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6"/>
      <color theme="1"/>
      <name val="Aptos Narrow"/>
      <scheme val="minor"/>
    </font>
    <font>
      <sz val="16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" borderId="0" xfId="0" applyFill="1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A2013-7A3C-FE48-BFD9-0CD33F9D01DC}">
  <dimension ref="A2:T50"/>
  <sheetViews>
    <sheetView tabSelected="1" workbookViewId="0">
      <selection activeCell="F14" sqref="F14"/>
    </sheetView>
  </sheetViews>
  <sheetFormatPr baseColWidth="10" defaultRowHeight="16" x14ac:dyDescent="0.2"/>
  <cols>
    <col min="9" max="9" width="16.5" customWidth="1"/>
  </cols>
  <sheetData>
    <row r="2" spans="1:20" x14ac:dyDescent="0.2">
      <c r="A2" s="8" t="s">
        <v>39</v>
      </c>
      <c r="B2" s="5" t="s">
        <v>0</v>
      </c>
      <c r="C2" s="5"/>
      <c r="F2" s="5" t="s">
        <v>15</v>
      </c>
      <c r="G2" s="5"/>
      <c r="H2" t="s">
        <v>14</v>
      </c>
      <c r="N2" s="5" t="s">
        <v>16</v>
      </c>
      <c r="O2" s="5"/>
      <c r="R2" s="5" t="s">
        <v>15</v>
      </c>
      <c r="S2" s="5"/>
      <c r="T2" t="s">
        <v>14</v>
      </c>
    </row>
    <row r="3" spans="1:20" x14ac:dyDescent="0.2">
      <c r="A3" s="8"/>
      <c r="B3" s="5"/>
      <c r="C3" s="5"/>
      <c r="F3" t="s">
        <v>10</v>
      </c>
      <c r="G3" t="s">
        <v>11</v>
      </c>
      <c r="H3" t="s">
        <v>12</v>
      </c>
      <c r="I3" t="s">
        <v>40</v>
      </c>
      <c r="N3" s="5"/>
      <c r="O3" s="5"/>
      <c r="R3" t="s">
        <v>10</v>
      </c>
      <c r="S3" t="s">
        <v>11</v>
      </c>
      <c r="T3" t="s">
        <v>12</v>
      </c>
    </row>
    <row r="4" spans="1:20" x14ac:dyDescent="0.2">
      <c r="A4" s="8"/>
      <c r="B4" t="s">
        <v>1</v>
      </c>
      <c r="C4" t="s">
        <v>5</v>
      </c>
      <c r="D4" t="s">
        <v>4</v>
      </c>
      <c r="E4" t="s">
        <v>6</v>
      </c>
      <c r="F4">
        <v>67119936</v>
      </c>
      <c r="G4">
        <v>29862464</v>
      </c>
      <c r="H4">
        <v>51.2</v>
      </c>
      <c r="I4">
        <f>(F4+G4)/1024/1024</f>
        <v>92.4896240234375</v>
      </c>
      <c r="J4" t="s">
        <v>41</v>
      </c>
      <c r="N4" t="s">
        <v>1</v>
      </c>
      <c r="O4" t="s">
        <v>5</v>
      </c>
      <c r="P4" t="s">
        <v>4</v>
      </c>
      <c r="Q4" t="s">
        <v>6</v>
      </c>
      <c r="R4" s="4" t="s">
        <v>19</v>
      </c>
      <c r="S4" s="4"/>
      <c r="T4">
        <v>49.5</v>
      </c>
    </row>
    <row r="5" spans="1:20" x14ac:dyDescent="0.2">
      <c r="A5" s="8"/>
      <c r="B5" t="s">
        <v>2</v>
      </c>
      <c r="E5" t="s">
        <v>7</v>
      </c>
      <c r="F5">
        <v>134235760</v>
      </c>
      <c r="G5">
        <v>59724912</v>
      </c>
      <c r="H5">
        <v>94.6</v>
      </c>
      <c r="I5">
        <f>(F5+G5)/1024/1024</f>
        <v>184.97531127929688</v>
      </c>
      <c r="J5" t="s">
        <v>41</v>
      </c>
      <c r="M5">
        <f>H4/H7</f>
        <v>3.1219512195121957</v>
      </c>
      <c r="N5" t="s">
        <v>2</v>
      </c>
      <c r="Q5" t="s">
        <v>7</v>
      </c>
      <c r="R5" s="4"/>
      <c r="S5" s="4"/>
      <c r="T5">
        <v>93.7</v>
      </c>
    </row>
    <row r="6" spans="1:20" x14ac:dyDescent="0.2">
      <c r="A6" s="8"/>
      <c r="B6" t="s">
        <v>3</v>
      </c>
      <c r="E6" t="s">
        <v>8</v>
      </c>
      <c r="F6">
        <v>9456</v>
      </c>
      <c r="G6">
        <v>553040</v>
      </c>
      <c r="H6">
        <v>15.1</v>
      </c>
      <c r="I6">
        <f>(F6+G6)/1024</f>
        <v>549.3125</v>
      </c>
      <c r="J6" t="s">
        <v>42</v>
      </c>
      <c r="N6" t="s">
        <v>3</v>
      </c>
      <c r="Q6" t="s">
        <v>8</v>
      </c>
      <c r="R6" s="4"/>
      <c r="S6" s="4"/>
      <c r="T6">
        <v>15.8</v>
      </c>
    </row>
    <row r="7" spans="1:20" x14ac:dyDescent="0.2">
      <c r="A7" s="8"/>
      <c r="E7" t="s">
        <v>9</v>
      </c>
      <c r="F7">
        <v>10176</v>
      </c>
      <c r="G7">
        <v>553040</v>
      </c>
      <c r="H7">
        <v>16.399999999999999</v>
      </c>
      <c r="I7">
        <f>(F7+G7)/1024</f>
        <v>550.015625</v>
      </c>
      <c r="J7" t="s">
        <v>42</v>
      </c>
      <c r="M7">
        <f>I4/I7</f>
        <v>0.1681581755489901</v>
      </c>
      <c r="Q7" t="s">
        <v>9</v>
      </c>
      <c r="R7" s="4"/>
      <c r="S7" s="4"/>
      <c r="T7">
        <v>15.7</v>
      </c>
    </row>
    <row r="8" spans="1:20" x14ac:dyDescent="0.2">
      <c r="A8" s="8"/>
    </row>
    <row r="9" spans="1:20" x14ac:dyDescent="0.2">
      <c r="A9" s="8"/>
    </row>
    <row r="10" spans="1:20" x14ac:dyDescent="0.2">
      <c r="A10" s="8"/>
      <c r="D10" t="s">
        <v>20</v>
      </c>
      <c r="E10" t="s">
        <v>6</v>
      </c>
      <c r="F10" s="4" t="s">
        <v>19</v>
      </c>
      <c r="G10" s="4"/>
      <c r="H10">
        <v>114.1</v>
      </c>
      <c r="P10" t="s">
        <v>20</v>
      </c>
      <c r="Q10" t="s">
        <v>6</v>
      </c>
      <c r="R10" s="4" t="s">
        <v>19</v>
      </c>
      <c r="S10" s="4"/>
      <c r="T10">
        <v>115.6</v>
      </c>
    </row>
    <row r="11" spans="1:20" x14ac:dyDescent="0.2">
      <c r="A11" s="8"/>
      <c r="E11" t="s">
        <v>7</v>
      </c>
      <c r="F11" s="4"/>
      <c r="G11" s="4"/>
      <c r="H11">
        <v>212.2</v>
      </c>
      <c r="J11">
        <f>H10/H11</f>
        <v>0.53770028275212067</v>
      </c>
      <c r="Q11" t="s">
        <v>7</v>
      </c>
      <c r="R11" s="4"/>
      <c r="S11" s="4"/>
      <c r="T11">
        <v>211.4</v>
      </c>
    </row>
    <row r="12" spans="1:20" x14ac:dyDescent="0.2">
      <c r="A12" s="8"/>
      <c r="E12" t="s">
        <v>8</v>
      </c>
      <c r="F12" s="4"/>
      <c r="G12" s="4"/>
      <c r="H12">
        <v>14.8</v>
      </c>
      <c r="J12">
        <f>H10/H12</f>
        <v>7.7094594594594588</v>
      </c>
      <c r="M12">
        <f>H10/H13</f>
        <v>7.086956521739129</v>
      </c>
      <c r="Q12" t="s">
        <v>8</v>
      </c>
      <c r="R12" s="4"/>
      <c r="S12" s="4"/>
      <c r="T12">
        <v>14.7</v>
      </c>
    </row>
    <row r="13" spans="1:20" x14ac:dyDescent="0.2">
      <c r="A13" s="8"/>
      <c r="E13" t="s">
        <v>9</v>
      </c>
      <c r="F13" s="4"/>
      <c r="G13" s="4"/>
      <c r="H13">
        <v>16.100000000000001</v>
      </c>
      <c r="J13">
        <f>H10/H13</f>
        <v>7.086956521739129</v>
      </c>
      <c r="Q13" t="s">
        <v>9</v>
      </c>
      <c r="R13" s="4"/>
      <c r="S13" s="4"/>
      <c r="T13">
        <v>15.5</v>
      </c>
    </row>
    <row r="14" spans="1:20" x14ac:dyDescent="0.2">
      <c r="A14" s="8"/>
    </row>
    <row r="15" spans="1:20" x14ac:dyDescent="0.2">
      <c r="A15" s="8"/>
      <c r="C15" t="s">
        <v>13</v>
      </c>
      <c r="D15" t="s">
        <v>4</v>
      </c>
      <c r="E15" t="s">
        <v>6</v>
      </c>
      <c r="F15">
        <v>34435688</v>
      </c>
      <c r="G15">
        <v>1787496</v>
      </c>
      <c r="H15">
        <v>25.8</v>
      </c>
      <c r="I15">
        <f>(F15+G15)/1024/1024</f>
        <v>34.545120239257812</v>
      </c>
      <c r="J15" t="s">
        <v>41</v>
      </c>
      <c r="O15" t="s">
        <v>13</v>
      </c>
      <c r="P15" t="s">
        <v>4</v>
      </c>
      <c r="Q15" t="s">
        <v>6</v>
      </c>
      <c r="R15" s="4" t="s">
        <v>19</v>
      </c>
      <c r="S15" s="4"/>
      <c r="T15">
        <v>25.2</v>
      </c>
    </row>
    <row r="16" spans="1:20" x14ac:dyDescent="0.2">
      <c r="A16" s="8"/>
      <c r="E16" t="s">
        <v>7</v>
      </c>
      <c r="F16">
        <v>67988552</v>
      </c>
      <c r="G16">
        <v>1787512</v>
      </c>
      <c r="H16">
        <v>13.8</v>
      </c>
      <c r="I16">
        <f t="shared" ref="I16:I18" si="0">(F16+G16)/1024/1024</f>
        <v>66.54364013671875</v>
      </c>
      <c r="J16" t="s">
        <v>41</v>
      </c>
      <c r="Q16" t="s">
        <v>7</v>
      </c>
      <c r="R16" s="4"/>
      <c r="S16" s="4"/>
      <c r="T16">
        <v>13.1</v>
      </c>
    </row>
    <row r="17" spans="1:20" x14ac:dyDescent="0.2">
      <c r="A17" s="8"/>
      <c r="E17" t="s">
        <v>8</v>
      </c>
      <c r="F17">
        <v>881752</v>
      </c>
      <c r="G17">
        <v>1787472</v>
      </c>
      <c r="H17">
        <v>27</v>
      </c>
      <c r="I17">
        <f t="shared" si="0"/>
        <v>2.5455703735351562</v>
      </c>
      <c r="J17" t="s">
        <v>41</v>
      </c>
      <c r="Q17" t="s">
        <v>8</v>
      </c>
      <c r="R17" s="4"/>
      <c r="S17" s="4"/>
      <c r="T17">
        <v>26.9</v>
      </c>
    </row>
    <row r="18" spans="1:20" x14ac:dyDescent="0.2">
      <c r="A18" s="8"/>
      <c r="E18" t="s">
        <v>9</v>
      </c>
      <c r="F18">
        <v>880512</v>
      </c>
      <c r="G18">
        <v>1787456</v>
      </c>
      <c r="H18">
        <v>15.3</v>
      </c>
      <c r="I18">
        <f t="shared" si="0"/>
        <v>2.54437255859375</v>
      </c>
      <c r="J18" t="s">
        <v>41</v>
      </c>
      <c r="Q18" t="s">
        <v>9</v>
      </c>
      <c r="R18" s="4"/>
      <c r="S18" s="4"/>
      <c r="T18">
        <v>15.4</v>
      </c>
    </row>
    <row r="19" spans="1:20" x14ac:dyDescent="0.2">
      <c r="A19" s="8"/>
    </row>
    <row r="20" spans="1:20" x14ac:dyDescent="0.2">
      <c r="A20" s="8"/>
    </row>
    <row r="21" spans="1:20" x14ac:dyDescent="0.2">
      <c r="A21" s="8"/>
      <c r="D21" t="s">
        <v>20</v>
      </c>
      <c r="E21" t="s">
        <v>6</v>
      </c>
      <c r="F21" s="4" t="s">
        <v>19</v>
      </c>
      <c r="G21" s="4"/>
      <c r="H21">
        <v>54.3</v>
      </c>
      <c r="P21" t="s">
        <v>20</v>
      </c>
      <c r="Q21" t="s">
        <v>6</v>
      </c>
      <c r="R21" s="4" t="s">
        <v>19</v>
      </c>
      <c r="S21" s="4"/>
      <c r="T21">
        <v>53.3</v>
      </c>
    </row>
    <row r="22" spans="1:20" x14ac:dyDescent="0.2">
      <c r="A22" s="8"/>
      <c r="E22" t="s">
        <v>7</v>
      </c>
      <c r="F22" s="4"/>
      <c r="G22" s="4"/>
      <c r="H22">
        <v>68.7</v>
      </c>
      <c r="J22">
        <f>H21/H22</f>
        <v>0.79039301310043664</v>
      </c>
      <c r="Q22" t="s">
        <v>7</v>
      </c>
      <c r="R22" s="4"/>
      <c r="S22" s="4"/>
      <c r="T22">
        <v>69.5</v>
      </c>
    </row>
    <row r="23" spans="1:20" x14ac:dyDescent="0.2">
      <c r="A23" s="8"/>
      <c r="E23" t="s">
        <v>8</v>
      </c>
      <c r="F23" s="4"/>
      <c r="G23" s="4"/>
      <c r="H23">
        <v>28.6</v>
      </c>
      <c r="J23">
        <f>H21/H23</f>
        <v>1.8986013986013983</v>
      </c>
      <c r="Q23" t="s">
        <v>8</v>
      </c>
      <c r="R23" s="4"/>
      <c r="S23" s="4"/>
      <c r="T23">
        <v>29.1</v>
      </c>
    </row>
    <row r="24" spans="1:20" x14ac:dyDescent="0.2">
      <c r="A24" s="8"/>
      <c r="E24" t="s">
        <v>9</v>
      </c>
      <c r="F24" s="4"/>
      <c r="G24" s="4"/>
      <c r="H24">
        <v>17.3</v>
      </c>
      <c r="J24">
        <f>H21/H24</f>
        <v>3.1387283236994215</v>
      </c>
      <c r="Q24" t="s">
        <v>9</v>
      </c>
      <c r="R24" s="4"/>
      <c r="S24" s="4"/>
      <c r="T24">
        <v>17.600000000000001</v>
      </c>
    </row>
    <row r="28" spans="1:20" x14ac:dyDescent="0.2">
      <c r="A28" s="8" t="s">
        <v>43</v>
      </c>
      <c r="B28" s="5" t="s">
        <v>0</v>
      </c>
      <c r="C28" s="5"/>
      <c r="F28" s="5" t="s">
        <v>15</v>
      </c>
      <c r="G28" s="5"/>
      <c r="H28" t="s">
        <v>14</v>
      </c>
      <c r="N28" s="5" t="s">
        <v>16</v>
      </c>
      <c r="O28" s="5"/>
      <c r="R28" s="5" t="s">
        <v>15</v>
      </c>
      <c r="S28" s="5"/>
      <c r="T28" t="s">
        <v>14</v>
      </c>
    </row>
    <row r="29" spans="1:20" x14ac:dyDescent="0.2">
      <c r="A29" s="8"/>
      <c r="B29" s="5"/>
      <c r="C29" s="5"/>
      <c r="F29" t="s">
        <v>10</v>
      </c>
      <c r="G29" t="s">
        <v>11</v>
      </c>
      <c r="H29" t="s">
        <v>12</v>
      </c>
      <c r="N29" s="5"/>
      <c r="O29" s="5"/>
      <c r="R29" t="s">
        <v>10</v>
      </c>
      <c r="S29" t="s">
        <v>11</v>
      </c>
      <c r="T29" t="s">
        <v>12</v>
      </c>
    </row>
    <row r="30" spans="1:20" x14ac:dyDescent="0.2">
      <c r="A30" s="8"/>
      <c r="B30" t="s">
        <v>17</v>
      </c>
      <c r="C30" t="s">
        <v>5</v>
      </c>
      <c r="D30" t="s">
        <v>4</v>
      </c>
      <c r="E30" t="s">
        <v>6</v>
      </c>
      <c r="F30">
        <v>3772992</v>
      </c>
      <c r="G30">
        <v>1106048</v>
      </c>
      <c r="H30">
        <v>8.1</v>
      </c>
      <c r="I30">
        <f>(F30+G30)/1024/1024</f>
        <v>4.65301513671875</v>
      </c>
      <c r="J30" t="s">
        <v>41</v>
      </c>
      <c r="N30" t="s">
        <v>17</v>
      </c>
      <c r="O30" t="s">
        <v>5</v>
      </c>
      <c r="P30" t="s">
        <v>4</v>
      </c>
      <c r="Q30" t="s">
        <v>6</v>
      </c>
      <c r="R30" s="4" t="s">
        <v>19</v>
      </c>
      <c r="S30" s="4"/>
      <c r="T30">
        <v>8.1999999999999993</v>
      </c>
    </row>
    <row r="31" spans="1:20" x14ac:dyDescent="0.2">
      <c r="A31" s="8"/>
      <c r="B31" t="s">
        <v>2</v>
      </c>
      <c r="E31" t="s">
        <v>7</v>
      </c>
      <c r="F31">
        <v>1253680</v>
      </c>
      <c r="G31">
        <v>553056</v>
      </c>
      <c r="H31">
        <v>5.3</v>
      </c>
      <c r="I31">
        <f t="shared" ref="I31:I33" si="1">(F31+G31)/1024/1024</f>
        <v>1.7230377197265625</v>
      </c>
      <c r="J31" t="s">
        <v>41</v>
      </c>
      <c r="N31" t="s">
        <v>2</v>
      </c>
      <c r="Q31" t="s">
        <v>7</v>
      </c>
      <c r="R31" s="4"/>
      <c r="S31" s="4"/>
      <c r="T31">
        <v>5.3</v>
      </c>
    </row>
    <row r="32" spans="1:20" x14ac:dyDescent="0.2">
      <c r="A32" s="8"/>
      <c r="B32" t="s">
        <v>18</v>
      </c>
      <c r="E32" t="s">
        <v>8</v>
      </c>
      <c r="F32">
        <v>3777120</v>
      </c>
      <c r="G32">
        <v>1106048</v>
      </c>
      <c r="H32">
        <v>8.1</v>
      </c>
      <c r="I32">
        <f t="shared" si="1"/>
        <v>4.656951904296875</v>
      </c>
      <c r="J32" t="s">
        <v>41</v>
      </c>
      <c r="N32" t="s">
        <v>18</v>
      </c>
      <c r="Q32" t="s">
        <v>8</v>
      </c>
      <c r="R32" s="4"/>
      <c r="S32" s="4"/>
      <c r="T32">
        <v>8.1999999999999993</v>
      </c>
    </row>
    <row r="33" spans="1:20" x14ac:dyDescent="0.2">
      <c r="A33" s="8"/>
      <c r="E33" t="s">
        <v>9</v>
      </c>
      <c r="F33">
        <v>1257776</v>
      </c>
      <c r="G33">
        <v>553040</v>
      </c>
      <c r="H33">
        <v>5.4</v>
      </c>
      <c r="I33">
        <f t="shared" si="1"/>
        <v>1.7269287109375</v>
      </c>
      <c r="J33" t="s">
        <v>41</v>
      </c>
      <c r="Q33" t="s">
        <v>9</v>
      </c>
      <c r="R33" s="4"/>
      <c r="S33" s="4"/>
      <c r="T33">
        <v>5.4</v>
      </c>
    </row>
    <row r="34" spans="1:20" x14ac:dyDescent="0.2">
      <c r="A34" s="8"/>
    </row>
    <row r="35" spans="1:20" x14ac:dyDescent="0.2">
      <c r="A35" s="8"/>
    </row>
    <row r="36" spans="1:20" x14ac:dyDescent="0.2">
      <c r="A36" s="8"/>
      <c r="D36" t="s">
        <v>20</v>
      </c>
      <c r="E36" t="s">
        <v>6</v>
      </c>
      <c r="F36" s="4" t="s">
        <v>19</v>
      </c>
      <c r="G36" s="4"/>
      <c r="H36">
        <v>10.1</v>
      </c>
      <c r="P36" t="s">
        <v>20</v>
      </c>
      <c r="Q36" t="s">
        <v>6</v>
      </c>
      <c r="R36" s="4" t="s">
        <v>19</v>
      </c>
      <c r="S36" s="4"/>
      <c r="T36">
        <v>10.199999999999999</v>
      </c>
    </row>
    <row r="37" spans="1:20" x14ac:dyDescent="0.2">
      <c r="A37" s="8"/>
      <c r="E37" t="s">
        <v>7</v>
      </c>
      <c r="F37" s="4"/>
      <c r="G37" s="4"/>
      <c r="H37">
        <v>5.9</v>
      </c>
      <c r="Q37" t="s">
        <v>7</v>
      </c>
      <c r="R37" s="4"/>
      <c r="S37" s="4"/>
      <c r="T37">
        <v>6</v>
      </c>
    </row>
    <row r="38" spans="1:20" x14ac:dyDescent="0.2">
      <c r="A38" s="8"/>
      <c r="E38" t="s">
        <v>8</v>
      </c>
      <c r="F38" s="4"/>
      <c r="G38" s="4"/>
      <c r="H38">
        <v>10</v>
      </c>
      <c r="Q38" t="s">
        <v>8</v>
      </c>
      <c r="R38" s="4"/>
      <c r="S38" s="4"/>
      <c r="T38">
        <v>10.1</v>
      </c>
    </row>
    <row r="39" spans="1:20" x14ac:dyDescent="0.2">
      <c r="A39" s="8"/>
      <c r="E39" t="s">
        <v>9</v>
      </c>
      <c r="F39" s="4"/>
      <c r="G39" s="4"/>
      <c r="H39">
        <v>6.1</v>
      </c>
      <c r="Q39" t="s">
        <v>9</v>
      </c>
      <c r="R39" s="4"/>
      <c r="S39" s="4"/>
      <c r="T39">
        <v>6.2</v>
      </c>
    </row>
    <row r="40" spans="1:20" x14ac:dyDescent="0.2">
      <c r="A40" s="8"/>
    </row>
    <row r="41" spans="1:20" x14ac:dyDescent="0.2">
      <c r="A41" s="8"/>
      <c r="C41" t="s">
        <v>13</v>
      </c>
      <c r="D41" t="s">
        <v>4</v>
      </c>
      <c r="E41" t="s">
        <v>6</v>
      </c>
      <c r="F41">
        <v>241757616</v>
      </c>
      <c r="G41">
        <v>3574976</v>
      </c>
      <c r="H41">
        <v>11.7</v>
      </c>
      <c r="I41">
        <f>(F41+G41)/1024/1024</f>
        <v>233.96739196777344</v>
      </c>
      <c r="J41" t="s">
        <v>41</v>
      </c>
      <c r="O41" t="s">
        <v>13</v>
      </c>
      <c r="P41" t="s">
        <v>4</v>
      </c>
      <c r="Q41" t="s">
        <v>6</v>
      </c>
      <c r="R41" s="4" t="s">
        <v>19</v>
      </c>
      <c r="S41" s="4"/>
      <c r="T41">
        <v>11.7</v>
      </c>
    </row>
    <row r="42" spans="1:20" x14ac:dyDescent="0.2">
      <c r="A42" s="8"/>
      <c r="E42" t="s">
        <v>7</v>
      </c>
      <c r="F42">
        <v>80878872</v>
      </c>
      <c r="G42">
        <v>1787464</v>
      </c>
      <c r="H42">
        <v>6.5</v>
      </c>
      <c r="I42">
        <f t="shared" ref="I42:I44" si="2">(F42+G42)/1024/1024</f>
        <v>78.836761474609375</v>
      </c>
      <c r="J42" t="s">
        <v>41</v>
      </c>
      <c r="Q42" t="s">
        <v>7</v>
      </c>
      <c r="R42" s="4"/>
      <c r="S42" s="4"/>
      <c r="T42">
        <v>6.4</v>
      </c>
    </row>
    <row r="43" spans="1:20" x14ac:dyDescent="0.2">
      <c r="A43" s="8"/>
      <c r="E43" t="s">
        <v>8</v>
      </c>
      <c r="F43">
        <v>241757640</v>
      </c>
      <c r="G43">
        <v>3575000</v>
      </c>
      <c r="H43">
        <v>11.7</v>
      </c>
      <c r="I43">
        <f t="shared" si="2"/>
        <v>233.96743774414062</v>
      </c>
      <c r="J43" t="s">
        <v>41</v>
      </c>
      <c r="Q43" t="s">
        <v>8</v>
      </c>
      <c r="R43" s="4"/>
      <c r="S43" s="4"/>
      <c r="T43">
        <v>11.6</v>
      </c>
    </row>
    <row r="44" spans="1:20" x14ac:dyDescent="0.2">
      <c r="A44" s="8"/>
      <c r="E44" t="s">
        <v>9</v>
      </c>
      <c r="F44">
        <v>80878872</v>
      </c>
      <c r="G44">
        <v>1787456</v>
      </c>
      <c r="H44">
        <v>6.4</v>
      </c>
      <c r="I44">
        <f t="shared" si="2"/>
        <v>78.836753845214844</v>
      </c>
      <c r="J44" t="s">
        <v>41</v>
      </c>
      <c r="Q44" t="s">
        <v>9</v>
      </c>
      <c r="R44" s="4"/>
      <c r="S44" s="4"/>
      <c r="T44">
        <v>6.4</v>
      </c>
    </row>
    <row r="45" spans="1:20" x14ac:dyDescent="0.2">
      <c r="A45" s="8"/>
    </row>
    <row r="46" spans="1:20" x14ac:dyDescent="0.2">
      <c r="A46" s="8"/>
    </row>
    <row r="47" spans="1:20" x14ac:dyDescent="0.2">
      <c r="A47" s="8"/>
      <c r="D47" t="s">
        <v>20</v>
      </c>
      <c r="E47" t="s">
        <v>6</v>
      </c>
      <c r="F47" s="4" t="s">
        <v>19</v>
      </c>
      <c r="G47" s="4"/>
      <c r="H47">
        <v>205.8</v>
      </c>
      <c r="P47" t="s">
        <v>20</v>
      </c>
      <c r="Q47" t="s">
        <v>6</v>
      </c>
      <c r="R47" s="4" t="s">
        <v>19</v>
      </c>
      <c r="S47" s="4"/>
      <c r="T47">
        <v>205.7</v>
      </c>
    </row>
    <row r="48" spans="1:20" x14ac:dyDescent="0.2">
      <c r="A48" s="8"/>
      <c r="E48" t="s">
        <v>7</v>
      </c>
      <c r="F48" s="4"/>
      <c r="G48" s="4"/>
      <c r="H48">
        <v>71.7</v>
      </c>
      <c r="J48">
        <f>H47/H48</f>
        <v>2.8702928870292888</v>
      </c>
      <c r="Q48" t="s">
        <v>7</v>
      </c>
      <c r="R48" s="4"/>
      <c r="S48" s="4"/>
      <c r="T48">
        <v>71.7</v>
      </c>
    </row>
    <row r="49" spans="1:20" x14ac:dyDescent="0.2">
      <c r="A49" s="8"/>
      <c r="E49" t="s">
        <v>8</v>
      </c>
      <c r="F49" s="4"/>
      <c r="G49" s="4"/>
      <c r="H49">
        <v>206.1</v>
      </c>
      <c r="J49">
        <f>H47/H49</f>
        <v>0.99854439592430866</v>
      </c>
      <c r="Q49" t="s">
        <v>8</v>
      </c>
      <c r="R49" s="4"/>
      <c r="S49" s="4"/>
      <c r="T49">
        <v>205.8</v>
      </c>
    </row>
    <row r="50" spans="1:20" x14ac:dyDescent="0.2">
      <c r="A50" s="8"/>
      <c r="E50" t="s">
        <v>9</v>
      </c>
      <c r="F50" s="4"/>
      <c r="G50" s="4"/>
      <c r="H50">
        <v>71.7</v>
      </c>
      <c r="J50">
        <f>H47/H50</f>
        <v>2.8702928870292888</v>
      </c>
      <c r="Q50" t="s">
        <v>9</v>
      </c>
      <c r="R50" s="4"/>
      <c r="S50" s="4"/>
      <c r="T50">
        <v>71.8</v>
      </c>
    </row>
  </sheetData>
  <mergeCells count="22">
    <mergeCell ref="A2:A24"/>
    <mergeCell ref="A28:A50"/>
    <mergeCell ref="B2:C3"/>
    <mergeCell ref="F2:G2"/>
    <mergeCell ref="N2:O3"/>
    <mergeCell ref="R2:S2"/>
    <mergeCell ref="B28:C29"/>
    <mergeCell ref="F28:G28"/>
    <mergeCell ref="N28:O29"/>
    <mergeCell ref="R28:S28"/>
    <mergeCell ref="R4:S7"/>
    <mergeCell ref="R15:S18"/>
    <mergeCell ref="R47:S50"/>
    <mergeCell ref="F47:G50"/>
    <mergeCell ref="R30:S33"/>
    <mergeCell ref="R41:S44"/>
    <mergeCell ref="F10:G13"/>
    <mergeCell ref="R10:S13"/>
    <mergeCell ref="R21:S24"/>
    <mergeCell ref="F21:G24"/>
    <mergeCell ref="F36:G39"/>
    <mergeCell ref="R36:S3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5C8B6-1462-8A4C-B9C3-CE6D27FC0D30}">
  <dimension ref="C4:V116"/>
  <sheetViews>
    <sheetView topLeftCell="A100" workbookViewId="0">
      <selection activeCell="P111" sqref="P111:P112"/>
    </sheetView>
  </sheetViews>
  <sheetFormatPr baseColWidth="10" defaultRowHeight="16" x14ac:dyDescent="0.2"/>
  <sheetData>
    <row r="4" spans="3:22" x14ac:dyDescent="0.2">
      <c r="E4" s="6" t="s">
        <v>5</v>
      </c>
      <c r="F4" s="6"/>
      <c r="G4" s="6"/>
      <c r="H4" s="6"/>
      <c r="I4" s="6"/>
      <c r="J4" s="6"/>
      <c r="K4" s="6"/>
      <c r="L4" s="6"/>
      <c r="M4" s="2"/>
      <c r="O4" s="6" t="s">
        <v>13</v>
      </c>
      <c r="P4" s="6"/>
      <c r="Q4" s="6"/>
      <c r="R4" s="6"/>
      <c r="S4" s="6"/>
      <c r="T4" s="6"/>
      <c r="U4" s="6"/>
      <c r="V4" s="6"/>
    </row>
    <row r="5" spans="3:22" x14ac:dyDescent="0.2">
      <c r="E5" s="6"/>
      <c r="F5" s="6"/>
      <c r="G5" s="6"/>
      <c r="H5" s="6"/>
      <c r="I5" s="6"/>
      <c r="J5" s="6"/>
      <c r="K5" s="6"/>
      <c r="L5" s="6"/>
      <c r="M5" s="2"/>
      <c r="O5" s="6"/>
      <c r="P5" s="6"/>
      <c r="Q5" s="6"/>
      <c r="R5" s="6"/>
      <c r="S5" s="6"/>
      <c r="T5" s="6"/>
      <c r="U5" s="6"/>
      <c r="V5" s="6"/>
    </row>
    <row r="6" spans="3:22" x14ac:dyDescent="0.2">
      <c r="H6" s="5"/>
      <c r="I6" s="5"/>
      <c r="K6" s="5"/>
      <c r="L6" s="5"/>
      <c r="M6" s="1"/>
      <c r="R6" s="5"/>
      <c r="S6" s="5"/>
      <c r="U6" s="5"/>
      <c r="V6" s="5"/>
    </row>
    <row r="7" spans="3:22" x14ac:dyDescent="0.2">
      <c r="D7" t="s">
        <v>21</v>
      </c>
      <c r="E7" t="s">
        <v>6</v>
      </c>
      <c r="F7" t="s">
        <v>9</v>
      </c>
      <c r="G7" t="s">
        <v>46</v>
      </c>
      <c r="O7" t="s">
        <v>6</v>
      </c>
      <c r="P7" t="s">
        <v>9</v>
      </c>
      <c r="Q7" t="s">
        <v>46</v>
      </c>
    </row>
    <row r="8" spans="3:22" x14ac:dyDescent="0.2">
      <c r="C8" s="7" t="s">
        <v>10</v>
      </c>
      <c r="D8">
        <v>1</v>
      </c>
      <c r="E8">
        <v>4192</v>
      </c>
      <c r="F8">
        <v>8368</v>
      </c>
      <c r="O8">
        <v>2544</v>
      </c>
      <c r="P8">
        <v>992</v>
      </c>
    </row>
    <row r="9" spans="3:22" x14ac:dyDescent="0.2">
      <c r="C9" s="7" t="s">
        <v>11</v>
      </c>
      <c r="E9">
        <v>32</v>
      </c>
      <c r="F9">
        <v>32</v>
      </c>
      <c r="O9">
        <v>32</v>
      </c>
      <c r="P9">
        <v>40</v>
      </c>
    </row>
    <row r="10" spans="3:22" x14ac:dyDescent="0.2">
      <c r="C10" s="7" t="s">
        <v>38</v>
      </c>
      <c r="E10">
        <f>E8+E9</f>
        <v>4224</v>
      </c>
      <c r="F10">
        <f>F8+F9</f>
        <v>8400</v>
      </c>
      <c r="G10">
        <f>E10/F10</f>
        <v>0.50285714285714289</v>
      </c>
      <c r="O10">
        <f>O8+O9</f>
        <v>2576</v>
      </c>
      <c r="P10">
        <f>P8+P9</f>
        <v>1032</v>
      </c>
      <c r="Q10">
        <f>O10/P10</f>
        <v>2.4961240310077519</v>
      </c>
    </row>
    <row r="11" spans="3:22" x14ac:dyDescent="0.2">
      <c r="D11">
        <v>2</v>
      </c>
      <c r="E11">
        <v>4224</v>
      </c>
      <c r="F11">
        <v>8448</v>
      </c>
      <c r="O11">
        <v>2560</v>
      </c>
      <c r="P11">
        <v>1032</v>
      </c>
    </row>
    <row r="12" spans="3:22" x14ac:dyDescent="0.2">
      <c r="E12">
        <v>32</v>
      </c>
      <c r="F12">
        <v>32</v>
      </c>
      <c r="O12">
        <v>32</v>
      </c>
      <c r="P12">
        <v>40</v>
      </c>
    </row>
    <row r="13" spans="3:22" x14ac:dyDescent="0.2">
      <c r="E13">
        <f>E11+E12</f>
        <v>4256</v>
      </c>
      <c r="F13">
        <f>F11+F12</f>
        <v>8480</v>
      </c>
      <c r="G13">
        <f>E13/F13</f>
        <v>0.50188679245283019</v>
      </c>
      <c r="O13">
        <f>O11+O12</f>
        <v>2592</v>
      </c>
      <c r="P13">
        <f>P11+P12</f>
        <v>1072</v>
      </c>
      <c r="Q13">
        <f>O13/P13</f>
        <v>2.4179104477611939</v>
      </c>
    </row>
    <row r="14" spans="3:22" x14ac:dyDescent="0.2">
      <c r="D14">
        <v>3</v>
      </c>
      <c r="E14">
        <v>4288</v>
      </c>
      <c r="F14">
        <v>8528</v>
      </c>
      <c r="O14">
        <v>2592</v>
      </c>
      <c r="P14">
        <v>1072</v>
      </c>
    </row>
    <row r="15" spans="3:22" x14ac:dyDescent="0.2">
      <c r="E15">
        <v>32</v>
      </c>
      <c r="F15">
        <v>32</v>
      </c>
      <c r="O15">
        <v>32</v>
      </c>
      <c r="P15">
        <v>40</v>
      </c>
    </row>
    <row r="16" spans="3:22" x14ac:dyDescent="0.2">
      <c r="E16">
        <f>E14+E15</f>
        <v>4320</v>
      </c>
      <c r="F16">
        <f>F14+F15</f>
        <v>8560</v>
      </c>
      <c r="G16">
        <f t="shared" ref="G16" si="0">E16/F16</f>
        <v>0.50467289719626163</v>
      </c>
      <c r="O16">
        <f>O14+O15</f>
        <v>2624</v>
      </c>
      <c r="P16">
        <f>P14+P15</f>
        <v>1112</v>
      </c>
      <c r="Q16">
        <f>O16/P16</f>
        <v>2.3597122302158273</v>
      </c>
    </row>
    <row r="17" spans="3:17" x14ac:dyDescent="0.2">
      <c r="C17" s="8" t="s">
        <v>44</v>
      </c>
      <c r="D17">
        <v>4</v>
      </c>
      <c r="E17">
        <v>4416</v>
      </c>
      <c r="F17">
        <v>8608</v>
      </c>
      <c r="N17" s="8" t="s">
        <v>45</v>
      </c>
      <c r="O17">
        <v>2656</v>
      </c>
      <c r="P17">
        <v>1112</v>
      </c>
    </row>
    <row r="18" spans="3:17" x14ac:dyDescent="0.2">
      <c r="C18" s="8"/>
      <c r="E18">
        <v>32</v>
      </c>
      <c r="F18">
        <v>32</v>
      </c>
      <c r="N18" s="8"/>
      <c r="O18">
        <v>32</v>
      </c>
      <c r="P18">
        <v>40</v>
      </c>
    </row>
    <row r="19" spans="3:17" x14ac:dyDescent="0.2">
      <c r="C19" s="8"/>
      <c r="E19">
        <f>E17+E18</f>
        <v>4448</v>
      </c>
      <c r="F19">
        <f>F17+F18</f>
        <v>8640</v>
      </c>
      <c r="G19">
        <f t="shared" ref="G19" si="1">E19/F19</f>
        <v>0.51481481481481484</v>
      </c>
      <c r="N19" s="8"/>
      <c r="O19">
        <f>O17+O18</f>
        <v>2688</v>
      </c>
      <c r="P19">
        <f>P17+P18</f>
        <v>1152</v>
      </c>
      <c r="Q19">
        <f>O19/P19</f>
        <v>2.3333333333333335</v>
      </c>
    </row>
    <row r="20" spans="3:17" x14ac:dyDescent="0.2">
      <c r="C20" s="8"/>
      <c r="D20">
        <v>5</v>
      </c>
      <c r="E20">
        <v>4672</v>
      </c>
      <c r="F20">
        <v>8688</v>
      </c>
      <c r="N20" s="8"/>
      <c r="O20">
        <v>2784</v>
      </c>
      <c r="P20">
        <v>1152</v>
      </c>
    </row>
    <row r="21" spans="3:17" x14ac:dyDescent="0.2">
      <c r="C21" s="8"/>
      <c r="E21">
        <v>32</v>
      </c>
      <c r="F21">
        <v>32</v>
      </c>
      <c r="N21" s="8"/>
      <c r="O21">
        <v>32</v>
      </c>
      <c r="P21">
        <v>40</v>
      </c>
    </row>
    <row r="22" spans="3:17" x14ac:dyDescent="0.2">
      <c r="C22" s="8"/>
      <c r="E22">
        <f>E20+E21</f>
        <v>4704</v>
      </c>
      <c r="F22">
        <f>F20+F21</f>
        <v>8720</v>
      </c>
      <c r="G22">
        <f t="shared" ref="G22" si="2">E22/F22</f>
        <v>0.5394495412844037</v>
      </c>
      <c r="N22" s="8"/>
      <c r="O22">
        <f>O20+O21</f>
        <v>2816</v>
      </c>
      <c r="P22">
        <f>P20+P21</f>
        <v>1192</v>
      </c>
      <c r="Q22">
        <f>O22/P22</f>
        <v>2.3624161073825505</v>
      </c>
    </row>
    <row r="23" spans="3:17" x14ac:dyDescent="0.2">
      <c r="C23" s="8"/>
      <c r="D23">
        <v>6</v>
      </c>
      <c r="E23">
        <v>5184</v>
      </c>
      <c r="F23">
        <v>8768</v>
      </c>
      <c r="N23" s="8"/>
      <c r="O23">
        <v>3040</v>
      </c>
      <c r="P23">
        <v>1192</v>
      </c>
    </row>
    <row r="24" spans="3:17" x14ac:dyDescent="0.2">
      <c r="C24" s="8"/>
      <c r="E24">
        <v>32</v>
      </c>
      <c r="F24">
        <v>32</v>
      </c>
      <c r="N24" s="8"/>
      <c r="O24">
        <v>32</v>
      </c>
      <c r="P24">
        <v>40</v>
      </c>
    </row>
    <row r="25" spans="3:17" x14ac:dyDescent="0.2">
      <c r="C25" s="8"/>
      <c r="E25">
        <f>E23+E24</f>
        <v>5216</v>
      </c>
      <c r="F25">
        <f>F23+F24</f>
        <v>8800</v>
      </c>
      <c r="G25">
        <f t="shared" ref="G25" si="3">E25/F25</f>
        <v>0.59272727272727277</v>
      </c>
      <c r="N25" s="8"/>
      <c r="O25">
        <f>O23+O24</f>
        <v>3072</v>
      </c>
      <c r="P25">
        <f>P23+P24</f>
        <v>1232</v>
      </c>
      <c r="Q25">
        <f>O25/P25</f>
        <v>2.4935064935064934</v>
      </c>
    </row>
    <row r="26" spans="3:17" x14ac:dyDescent="0.2">
      <c r="C26" s="8"/>
      <c r="D26">
        <v>7</v>
      </c>
      <c r="E26">
        <v>6208</v>
      </c>
      <c r="F26">
        <v>8848</v>
      </c>
      <c r="N26" s="8"/>
      <c r="O26">
        <v>3552</v>
      </c>
      <c r="P26">
        <v>1232</v>
      </c>
    </row>
    <row r="27" spans="3:17" x14ac:dyDescent="0.2">
      <c r="C27" s="8"/>
      <c r="E27">
        <v>32</v>
      </c>
      <c r="F27">
        <v>32</v>
      </c>
      <c r="N27" s="8"/>
      <c r="O27">
        <v>32</v>
      </c>
      <c r="P27">
        <v>40</v>
      </c>
    </row>
    <row r="28" spans="3:17" x14ac:dyDescent="0.2">
      <c r="C28" s="8"/>
      <c r="E28">
        <f>E26+E27</f>
        <v>6240</v>
      </c>
      <c r="F28">
        <f>F26+F27</f>
        <v>8880</v>
      </c>
      <c r="G28">
        <f t="shared" ref="G28" si="4">E28/F28</f>
        <v>0.70270270270270274</v>
      </c>
      <c r="N28" s="8"/>
      <c r="O28">
        <f>O26+O27</f>
        <v>3584</v>
      </c>
      <c r="P28">
        <f>P26+P27</f>
        <v>1272</v>
      </c>
      <c r="Q28">
        <f>O28/P28</f>
        <v>2.8176100628930816</v>
      </c>
    </row>
    <row r="29" spans="3:17" x14ac:dyDescent="0.2">
      <c r="C29" s="8"/>
      <c r="D29">
        <v>8</v>
      </c>
      <c r="E29">
        <v>8256</v>
      </c>
      <c r="F29">
        <v>8928</v>
      </c>
      <c r="N29" s="8"/>
      <c r="O29">
        <v>4576</v>
      </c>
      <c r="P29">
        <v>1272</v>
      </c>
    </row>
    <row r="30" spans="3:17" x14ac:dyDescent="0.2">
      <c r="C30" s="8"/>
      <c r="E30">
        <v>32</v>
      </c>
      <c r="F30">
        <v>32</v>
      </c>
      <c r="N30" s="8"/>
      <c r="O30">
        <v>32</v>
      </c>
      <c r="P30">
        <v>40</v>
      </c>
    </row>
    <row r="31" spans="3:17" x14ac:dyDescent="0.2">
      <c r="C31" s="8"/>
      <c r="E31">
        <f>E29+E30</f>
        <v>8288</v>
      </c>
      <c r="F31">
        <f>F29+F30</f>
        <v>8960</v>
      </c>
      <c r="G31">
        <f t="shared" ref="G31" si="5">E31/F31</f>
        <v>0.92500000000000004</v>
      </c>
      <c r="N31" s="8"/>
      <c r="O31">
        <f>O29+O30</f>
        <v>4608</v>
      </c>
      <c r="P31">
        <f>P29+P30</f>
        <v>1312</v>
      </c>
      <c r="Q31">
        <f>O31/P31</f>
        <v>3.5121951219512195</v>
      </c>
    </row>
    <row r="32" spans="3:17" x14ac:dyDescent="0.2">
      <c r="C32" s="8"/>
      <c r="D32">
        <v>9</v>
      </c>
      <c r="E32">
        <v>12352</v>
      </c>
      <c r="F32">
        <v>9008</v>
      </c>
      <c r="N32" s="8"/>
      <c r="O32">
        <v>6624</v>
      </c>
      <c r="P32">
        <v>1312</v>
      </c>
    </row>
    <row r="33" spans="3:17" x14ac:dyDescent="0.2">
      <c r="C33" s="8"/>
      <c r="E33">
        <v>32</v>
      </c>
      <c r="F33">
        <v>32</v>
      </c>
      <c r="N33" s="8"/>
      <c r="O33">
        <v>32</v>
      </c>
      <c r="P33">
        <v>40</v>
      </c>
    </row>
    <row r="34" spans="3:17" x14ac:dyDescent="0.2">
      <c r="C34" s="8"/>
      <c r="E34">
        <f>E32+E33</f>
        <v>12384</v>
      </c>
      <c r="F34">
        <f>F32+F33</f>
        <v>9040</v>
      </c>
      <c r="G34">
        <f t="shared" ref="G34" si="6">E34/F34</f>
        <v>1.3699115044247787</v>
      </c>
      <c r="N34" s="8"/>
      <c r="O34">
        <f>O32+O33</f>
        <v>6656</v>
      </c>
      <c r="P34">
        <f>P32+P33</f>
        <v>1352</v>
      </c>
      <c r="Q34">
        <f>O34/P34</f>
        <v>4.9230769230769234</v>
      </c>
    </row>
    <row r="35" spans="3:17" x14ac:dyDescent="0.2">
      <c r="C35" s="8"/>
      <c r="D35">
        <v>10</v>
      </c>
      <c r="E35">
        <v>20544</v>
      </c>
      <c r="F35">
        <v>9088</v>
      </c>
      <c r="N35" s="8"/>
      <c r="O35">
        <v>10720</v>
      </c>
      <c r="P35">
        <v>1352</v>
      </c>
    </row>
    <row r="36" spans="3:17" x14ac:dyDescent="0.2">
      <c r="C36" s="8"/>
      <c r="E36">
        <v>32</v>
      </c>
      <c r="F36">
        <v>32</v>
      </c>
      <c r="N36" s="8"/>
      <c r="O36">
        <v>32</v>
      </c>
      <c r="P36">
        <v>40</v>
      </c>
    </row>
    <row r="37" spans="3:17" x14ac:dyDescent="0.2">
      <c r="C37" s="8"/>
      <c r="E37">
        <f>E35+E36</f>
        <v>20576</v>
      </c>
      <c r="F37">
        <f>F35+F36</f>
        <v>9120</v>
      </c>
      <c r="G37">
        <f t="shared" ref="G37" si="7">E37/F37</f>
        <v>2.2561403508771929</v>
      </c>
      <c r="N37" s="8"/>
      <c r="O37">
        <f>O35+O36</f>
        <v>10752</v>
      </c>
      <c r="P37">
        <f>P35+P36</f>
        <v>1392</v>
      </c>
      <c r="Q37">
        <f>O37/P37</f>
        <v>7.7241379310344831</v>
      </c>
    </row>
    <row r="38" spans="3:17" x14ac:dyDescent="0.2">
      <c r="C38" s="8"/>
      <c r="D38">
        <v>11</v>
      </c>
      <c r="E38">
        <v>36928</v>
      </c>
      <c r="F38">
        <v>9168</v>
      </c>
      <c r="N38" s="8"/>
      <c r="O38">
        <v>18912</v>
      </c>
      <c r="P38">
        <v>1392</v>
      </c>
    </row>
    <row r="39" spans="3:17" x14ac:dyDescent="0.2">
      <c r="C39" s="8"/>
      <c r="E39">
        <v>32</v>
      </c>
      <c r="F39">
        <v>32</v>
      </c>
      <c r="N39" s="8"/>
      <c r="O39">
        <v>32</v>
      </c>
      <c r="P39">
        <v>40</v>
      </c>
    </row>
    <row r="40" spans="3:17" x14ac:dyDescent="0.2">
      <c r="C40" s="8"/>
      <c r="E40">
        <f>E38+E39</f>
        <v>36960</v>
      </c>
      <c r="F40">
        <f>F38+F39</f>
        <v>9200</v>
      </c>
      <c r="G40">
        <f t="shared" ref="G40" si="8">E40/F40</f>
        <v>4.017391304347826</v>
      </c>
      <c r="N40" s="8"/>
      <c r="O40">
        <f>O38+O39</f>
        <v>18944</v>
      </c>
      <c r="P40">
        <f>P38+P39</f>
        <v>1432</v>
      </c>
      <c r="Q40">
        <f>O40/P40</f>
        <v>13.229050279329609</v>
      </c>
    </row>
    <row r="41" spans="3:17" x14ac:dyDescent="0.2">
      <c r="C41" s="8"/>
      <c r="D41">
        <v>12</v>
      </c>
      <c r="E41">
        <v>69696</v>
      </c>
      <c r="F41">
        <v>9248</v>
      </c>
      <c r="N41" s="8"/>
      <c r="O41">
        <v>35296</v>
      </c>
      <c r="P41">
        <v>1432</v>
      </c>
    </row>
    <row r="42" spans="3:17" x14ac:dyDescent="0.2">
      <c r="C42" s="8"/>
      <c r="E42">
        <v>32</v>
      </c>
      <c r="F42">
        <v>32</v>
      </c>
      <c r="N42" s="8"/>
      <c r="O42">
        <v>32</v>
      </c>
      <c r="P42">
        <v>40</v>
      </c>
    </row>
    <row r="43" spans="3:17" x14ac:dyDescent="0.2">
      <c r="C43" s="8"/>
      <c r="E43">
        <f>E41+E42</f>
        <v>69728</v>
      </c>
      <c r="F43">
        <f>F41+F42</f>
        <v>9280</v>
      </c>
      <c r="G43">
        <f t="shared" ref="G43" si="9">E43/F43</f>
        <v>7.5137931034482754</v>
      </c>
      <c r="N43" s="8"/>
      <c r="O43">
        <f>O41+O42</f>
        <v>35328</v>
      </c>
      <c r="P43">
        <f>P41+P42</f>
        <v>1472</v>
      </c>
      <c r="Q43">
        <f>O43/P43</f>
        <v>24</v>
      </c>
    </row>
    <row r="44" spans="3:17" x14ac:dyDescent="0.2">
      <c r="C44" s="8"/>
      <c r="D44">
        <v>13</v>
      </c>
      <c r="E44">
        <v>135232</v>
      </c>
      <c r="F44">
        <v>9328</v>
      </c>
      <c r="N44" s="8"/>
      <c r="O44">
        <v>68064</v>
      </c>
      <c r="P44">
        <v>1472</v>
      </c>
    </row>
    <row r="45" spans="3:17" x14ac:dyDescent="0.2">
      <c r="C45" s="8"/>
      <c r="E45">
        <v>32</v>
      </c>
      <c r="F45">
        <v>32</v>
      </c>
      <c r="N45" s="8"/>
      <c r="O45">
        <v>32</v>
      </c>
      <c r="P45">
        <v>40</v>
      </c>
    </row>
    <row r="46" spans="3:17" x14ac:dyDescent="0.2">
      <c r="C46" s="8"/>
      <c r="E46">
        <f>E44+E45</f>
        <v>135264</v>
      </c>
      <c r="F46">
        <f>F44+F45</f>
        <v>9360</v>
      </c>
      <c r="G46">
        <f t="shared" ref="G46" si="10">E46/F46</f>
        <v>14.451282051282051</v>
      </c>
      <c r="N46" s="8"/>
      <c r="O46">
        <f>O44+O45</f>
        <v>68096</v>
      </c>
      <c r="P46">
        <f>P44+P45</f>
        <v>1512</v>
      </c>
      <c r="Q46">
        <f>O46/P46</f>
        <v>45.037037037037038</v>
      </c>
    </row>
    <row r="47" spans="3:17" x14ac:dyDescent="0.2">
      <c r="C47" s="8"/>
      <c r="D47">
        <v>14</v>
      </c>
      <c r="E47">
        <v>266304</v>
      </c>
      <c r="F47">
        <v>9408</v>
      </c>
      <c r="N47" s="8"/>
      <c r="O47">
        <v>133600</v>
      </c>
      <c r="P47">
        <v>1512</v>
      </c>
    </row>
    <row r="48" spans="3:17" x14ac:dyDescent="0.2">
      <c r="C48" s="8"/>
      <c r="E48">
        <v>32</v>
      </c>
      <c r="F48">
        <v>32</v>
      </c>
      <c r="N48" s="8"/>
      <c r="O48">
        <v>32</v>
      </c>
      <c r="P48">
        <v>40</v>
      </c>
    </row>
    <row r="49" spans="3:17" x14ac:dyDescent="0.2">
      <c r="C49" s="8"/>
      <c r="E49">
        <f>E47+E48</f>
        <v>266336</v>
      </c>
      <c r="F49">
        <f>F47+F48</f>
        <v>9440</v>
      </c>
      <c r="G49">
        <f t="shared" ref="G49" si="11">E49/F49</f>
        <v>28.213559322033898</v>
      </c>
      <c r="N49" s="8"/>
      <c r="O49">
        <f>O47+O48</f>
        <v>133632</v>
      </c>
      <c r="P49">
        <f>P47+P48</f>
        <v>1552</v>
      </c>
      <c r="Q49">
        <f>O49/P49</f>
        <v>86.103092783505161</v>
      </c>
    </row>
    <row r="50" spans="3:17" x14ac:dyDescent="0.2">
      <c r="C50" s="8"/>
      <c r="D50">
        <v>15</v>
      </c>
      <c r="E50">
        <v>528448</v>
      </c>
      <c r="F50">
        <v>9488</v>
      </c>
      <c r="N50" s="8"/>
      <c r="O50">
        <v>264672</v>
      </c>
      <c r="P50">
        <v>1552</v>
      </c>
    </row>
    <row r="51" spans="3:17" x14ac:dyDescent="0.2">
      <c r="C51" s="8"/>
      <c r="E51">
        <v>32</v>
      </c>
      <c r="F51">
        <v>32</v>
      </c>
      <c r="N51" s="8"/>
      <c r="O51">
        <v>32</v>
      </c>
      <c r="P51">
        <v>40</v>
      </c>
    </row>
    <row r="52" spans="3:17" x14ac:dyDescent="0.2">
      <c r="C52" s="8"/>
      <c r="E52">
        <f>E50+E51</f>
        <v>528480</v>
      </c>
      <c r="F52">
        <f>F50+F51</f>
        <v>9520</v>
      </c>
      <c r="G52">
        <f t="shared" ref="G52" si="12">E52/F52</f>
        <v>55.512605042016808</v>
      </c>
      <c r="N52" s="8"/>
      <c r="O52">
        <f>O50+O51</f>
        <v>264704</v>
      </c>
      <c r="P52">
        <f>P50+P51</f>
        <v>1592</v>
      </c>
      <c r="Q52">
        <f>O52/P52</f>
        <v>166.2713567839196</v>
      </c>
    </row>
    <row r="53" spans="3:17" x14ac:dyDescent="0.2">
      <c r="C53" s="8"/>
      <c r="D53">
        <v>16</v>
      </c>
      <c r="E53">
        <v>1052736</v>
      </c>
      <c r="F53">
        <v>9568</v>
      </c>
      <c r="N53" s="8"/>
      <c r="O53">
        <v>526816</v>
      </c>
      <c r="P53">
        <v>1592</v>
      </c>
    </row>
    <row r="54" spans="3:17" x14ac:dyDescent="0.2">
      <c r="C54" s="8"/>
      <c r="E54">
        <v>32</v>
      </c>
      <c r="F54">
        <v>32</v>
      </c>
      <c r="N54" s="8"/>
      <c r="O54">
        <v>32</v>
      </c>
      <c r="P54">
        <v>40</v>
      </c>
    </row>
    <row r="55" spans="3:17" x14ac:dyDescent="0.2">
      <c r="C55" s="8"/>
      <c r="E55">
        <f>E53+E54</f>
        <v>1052768</v>
      </c>
      <c r="F55">
        <f>F53+F54</f>
        <v>9600</v>
      </c>
      <c r="G55">
        <f t="shared" ref="G55" si="13">E55/F55</f>
        <v>109.66333333333333</v>
      </c>
      <c r="N55" s="8"/>
      <c r="O55">
        <f>O53+O54</f>
        <v>526848</v>
      </c>
      <c r="P55">
        <f>P53+P54</f>
        <v>1632</v>
      </c>
      <c r="Q55">
        <f>O55/P55</f>
        <v>322.8235294117647</v>
      </c>
    </row>
    <row r="56" spans="3:17" x14ac:dyDescent="0.2">
      <c r="D56">
        <v>17</v>
      </c>
      <c r="E56">
        <v>2101440</v>
      </c>
      <c r="F56">
        <v>9648</v>
      </c>
      <c r="O56">
        <v>1051104</v>
      </c>
      <c r="P56">
        <v>1632</v>
      </c>
    </row>
    <row r="57" spans="3:17" x14ac:dyDescent="0.2">
      <c r="E57">
        <v>32</v>
      </c>
      <c r="F57">
        <v>32</v>
      </c>
      <c r="O57">
        <v>32</v>
      </c>
      <c r="P57">
        <v>40</v>
      </c>
    </row>
    <row r="58" spans="3:17" x14ac:dyDescent="0.2">
      <c r="E58">
        <f>E56+E57</f>
        <v>2101472</v>
      </c>
      <c r="F58">
        <f>F56+F57</f>
        <v>9680</v>
      </c>
      <c r="G58">
        <f t="shared" ref="G58" si="14">E58/F58</f>
        <v>217.09421487603305</v>
      </c>
      <c r="O58">
        <f>O56+O57</f>
        <v>1051136</v>
      </c>
      <c r="P58">
        <f>P56+P57</f>
        <v>1672</v>
      </c>
      <c r="Q58">
        <f>O58/P58</f>
        <v>628.66985645933016</v>
      </c>
    </row>
    <row r="59" spans="3:17" x14ac:dyDescent="0.2">
      <c r="D59">
        <v>18</v>
      </c>
      <c r="E59">
        <v>4198848</v>
      </c>
      <c r="F59">
        <v>9728</v>
      </c>
      <c r="O59">
        <v>2099680</v>
      </c>
      <c r="P59">
        <v>1672</v>
      </c>
    </row>
    <row r="60" spans="3:17" x14ac:dyDescent="0.2">
      <c r="E60">
        <v>32</v>
      </c>
      <c r="F60">
        <v>32</v>
      </c>
      <c r="O60">
        <v>32</v>
      </c>
      <c r="P60">
        <v>40</v>
      </c>
    </row>
    <row r="61" spans="3:17" x14ac:dyDescent="0.2">
      <c r="E61">
        <f>E59+E60</f>
        <v>4198880</v>
      </c>
      <c r="F61">
        <f>F59+F60</f>
        <v>9760</v>
      </c>
      <c r="G61">
        <f t="shared" ref="G61" si="15">E61/F61</f>
        <v>430.21311475409834</v>
      </c>
      <c r="O61">
        <f>O59+O60</f>
        <v>2099712</v>
      </c>
      <c r="P61">
        <f>P59+P60</f>
        <v>1712</v>
      </c>
      <c r="Q61">
        <f>O61/P61</f>
        <v>1226.4672897196263</v>
      </c>
    </row>
    <row r="62" spans="3:17" x14ac:dyDescent="0.2">
      <c r="D62">
        <v>19</v>
      </c>
      <c r="E62">
        <v>8393536</v>
      </c>
      <c r="F62">
        <v>9808</v>
      </c>
      <c r="O62">
        <v>4196832</v>
      </c>
      <c r="P62">
        <v>1712</v>
      </c>
    </row>
    <row r="63" spans="3:17" x14ac:dyDescent="0.2">
      <c r="E63">
        <v>32</v>
      </c>
      <c r="F63">
        <v>32</v>
      </c>
      <c r="O63">
        <v>32</v>
      </c>
      <c r="P63">
        <v>40</v>
      </c>
    </row>
    <row r="64" spans="3:17" x14ac:dyDescent="0.2">
      <c r="E64">
        <f>E62+E63</f>
        <v>8393568</v>
      </c>
      <c r="F64">
        <f>F62+F63</f>
        <v>9840</v>
      </c>
      <c r="G64">
        <f t="shared" ref="G64" si="16">E64/F64</f>
        <v>853.00487804878048</v>
      </c>
      <c r="O64">
        <f>O62+O63</f>
        <v>4196864</v>
      </c>
      <c r="P64">
        <f>P62+P63</f>
        <v>1752</v>
      </c>
      <c r="Q64">
        <f>O64/P64</f>
        <v>2395.4703196347032</v>
      </c>
    </row>
    <row r="65" spans="4:17" x14ac:dyDescent="0.2">
      <c r="D65">
        <v>20</v>
      </c>
      <c r="E65">
        <v>16783040</v>
      </c>
      <c r="F65">
        <v>9888</v>
      </c>
      <c r="O65">
        <v>8391136</v>
      </c>
      <c r="P65">
        <v>1752</v>
      </c>
    </row>
    <row r="66" spans="4:17" x14ac:dyDescent="0.2">
      <c r="E66">
        <v>32</v>
      </c>
      <c r="F66">
        <v>32</v>
      </c>
      <c r="O66">
        <v>32</v>
      </c>
      <c r="P66">
        <v>40</v>
      </c>
    </row>
    <row r="67" spans="4:17" x14ac:dyDescent="0.2">
      <c r="E67">
        <f>E65+E66</f>
        <v>16783072</v>
      </c>
      <c r="F67">
        <f>F65+F66</f>
        <v>9920</v>
      </c>
      <c r="G67">
        <f t="shared" ref="G67" si="17">E67/F67</f>
        <v>1691.8419354838709</v>
      </c>
      <c r="O67">
        <f>O65+O66</f>
        <v>8391168</v>
      </c>
      <c r="P67">
        <f>P65+P66</f>
        <v>1792</v>
      </c>
      <c r="Q67">
        <f>O67/P67</f>
        <v>4682.5714285714284</v>
      </c>
    </row>
    <row r="68" spans="4:17" x14ac:dyDescent="0.2">
      <c r="D68">
        <v>21</v>
      </c>
      <c r="E68">
        <v>33561920</v>
      </c>
      <c r="F68">
        <v>9968</v>
      </c>
      <c r="O68">
        <v>16779760</v>
      </c>
      <c r="P68">
        <v>1792</v>
      </c>
    </row>
    <row r="69" spans="4:17" x14ac:dyDescent="0.2">
      <c r="E69">
        <v>32</v>
      </c>
      <c r="F69">
        <v>32</v>
      </c>
      <c r="O69">
        <v>32</v>
      </c>
      <c r="P69">
        <v>40</v>
      </c>
    </row>
    <row r="70" spans="4:17" x14ac:dyDescent="0.2">
      <c r="E70">
        <f>E68+E69</f>
        <v>33561952</v>
      </c>
      <c r="F70">
        <f>F68+F69</f>
        <v>10000</v>
      </c>
      <c r="G70">
        <f t="shared" ref="G70" si="18">E70/F70</f>
        <v>3356.1952000000001</v>
      </c>
      <c r="O70">
        <f>O68+O69</f>
        <v>16779792</v>
      </c>
      <c r="P70">
        <f>P68+P69</f>
        <v>1832</v>
      </c>
      <c r="Q70">
        <f>O70/P70</f>
        <v>9159.2751091703049</v>
      </c>
    </row>
    <row r="71" spans="4:17" x14ac:dyDescent="0.2">
      <c r="D71">
        <v>22</v>
      </c>
      <c r="E71">
        <v>67119808</v>
      </c>
      <c r="F71">
        <v>10048</v>
      </c>
      <c r="O71">
        <v>33557008</v>
      </c>
      <c r="P71">
        <v>1832</v>
      </c>
    </row>
    <row r="72" spans="4:17" x14ac:dyDescent="0.2">
      <c r="E72">
        <v>32</v>
      </c>
      <c r="F72">
        <v>32</v>
      </c>
      <c r="O72">
        <v>32</v>
      </c>
      <c r="P72">
        <v>40</v>
      </c>
    </row>
    <row r="73" spans="4:17" x14ac:dyDescent="0.2">
      <c r="E73">
        <f>E71+E72</f>
        <v>67119840</v>
      </c>
      <c r="F73">
        <f>F71+F72</f>
        <v>10080</v>
      </c>
      <c r="G73">
        <f t="shared" ref="G73" si="19">E73/F73</f>
        <v>6658.7142857142853</v>
      </c>
      <c r="O73">
        <f>O71+O72</f>
        <v>33557040</v>
      </c>
      <c r="P73">
        <f>P71+P72</f>
        <v>1872</v>
      </c>
      <c r="Q73">
        <f>O73/P73</f>
        <v>17925.76923076923</v>
      </c>
    </row>
    <row r="74" spans="4:17" x14ac:dyDescent="0.2">
      <c r="D74">
        <v>23</v>
      </c>
      <c r="E74">
        <v>134235584</v>
      </c>
      <c r="F74">
        <v>10128</v>
      </c>
      <c r="O74">
        <v>67111488</v>
      </c>
      <c r="P74">
        <v>1872</v>
      </c>
    </row>
    <row r="75" spans="4:17" x14ac:dyDescent="0.2">
      <c r="E75">
        <v>32</v>
      </c>
      <c r="F75">
        <v>32</v>
      </c>
      <c r="O75">
        <v>32</v>
      </c>
      <c r="P75">
        <v>40</v>
      </c>
    </row>
    <row r="76" spans="4:17" x14ac:dyDescent="0.2">
      <c r="E76">
        <f>E74+E75</f>
        <v>134235616</v>
      </c>
      <c r="F76">
        <f>F74+F75</f>
        <v>10160</v>
      </c>
      <c r="G76">
        <f t="shared" ref="G76" si="20">E76/F76</f>
        <v>13212.166929133859</v>
      </c>
      <c r="O76">
        <f>O74+O75</f>
        <v>67111520</v>
      </c>
      <c r="P76">
        <f>P74+P75</f>
        <v>1912</v>
      </c>
      <c r="Q76">
        <f>O76/P76</f>
        <v>35100.167364016736</v>
      </c>
    </row>
    <row r="77" spans="4:17" x14ac:dyDescent="0.2">
      <c r="D77">
        <v>24</v>
      </c>
      <c r="E77">
        <v>268467008</v>
      </c>
      <c r="F77">
        <v>10208</v>
      </c>
      <c r="O77">
        <v>135099144</v>
      </c>
      <c r="P77">
        <v>1912</v>
      </c>
    </row>
    <row r="78" spans="4:17" x14ac:dyDescent="0.2">
      <c r="E78">
        <v>32</v>
      </c>
      <c r="F78">
        <v>32</v>
      </c>
      <c r="O78">
        <v>32</v>
      </c>
      <c r="P78">
        <v>40</v>
      </c>
    </row>
    <row r="79" spans="4:17" x14ac:dyDescent="0.2">
      <c r="E79">
        <f>E77+E78</f>
        <v>268467040</v>
      </c>
      <c r="F79">
        <f>F77+F78</f>
        <v>10240</v>
      </c>
      <c r="G79">
        <f t="shared" ref="G79" si="21">E79/F79</f>
        <v>26217.484375</v>
      </c>
      <c r="O79">
        <f>O77+O78</f>
        <v>135099176</v>
      </c>
      <c r="P79">
        <f>P77+P78</f>
        <v>1952</v>
      </c>
      <c r="Q79">
        <f>O79/P79</f>
        <v>69210.643442622953</v>
      </c>
    </row>
    <row r="80" spans="4:17" x14ac:dyDescent="0.2">
      <c r="D80">
        <v>25</v>
      </c>
    </row>
    <row r="86" spans="3:21" x14ac:dyDescent="0.2">
      <c r="D86" t="s">
        <v>24</v>
      </c>
    </row>
    <row r="87" spans="3:21" ht="16" customHeight="1" x14ac:dyDescent="0.2">
      <c r="C87" s="8" t="s">
        <v>47</v>
      </c>
      <c r="D87">
        <v>1000000</v>
      </c>
      <c r="E87">
        <v>376928</v>
      </c>
      <c r="F87">
        <v>131248</v>
      </c>
      <c r="N87" s="8" t="s">
        <v>48</v>
      </c>
      <c r="O87">
        <v>24000144</v>
      </c>
      <c r="P87">
        <v>8000192</v>
      </c>
    </row>
    <row r="88" spans="3:21" ht="16" customHeight="1" x14ac:dyDescent="0.2">
      <c r="C88" s="9"/>
      <c r="E88">
        <v>32</v>
      </c>
      <c r="F88">
        <v>32</v>
      </c>
      <c r="N88" s="9"/>
      <c r="O88">
        <v>32</v>
      </c>
      <c r="P88">
        <v>40</v>
      </c>
    </row>
    <row r="89" spans="3:21" ht="16" customHeight="1" x14ac:dyDescent="0.2">
      <c r="C89" s="9"/>
      <c r="E89">
        <f>E87+E88</f>
        <v>376960</v>
      </c>
      <c r="F89">
        <f>F87+F88</f>
        <v>131280</v>
      </c>
      <c r="G89">
        <f>E89/F89</f>
        <v>2.8714198659354051</v>
      </c>
      <c r="H89">
        <f>E89/1024</f>
        <v>368.125</v>
      </c>
      <c r="I89">
        <f>F89/1024</f>
        <v>128.203125</v>
      </c>
      <c r="J89">
        <v>368.125</v>
      </c>
      <c r="K89">
        <v>128.203125</v>
      </c>
      <c r="N89" s="9"/>
      <c r="O89">
        <f>O87+O88</f>
        <v>24000176</v>
      </c>
      <c r="P89">
        <f>P87+P88</f>
        <v>8000232</v>
      </c>
      <c r="Q89">
        <f>O89/P89</f>
        <v>2.9999350018849453</v>
      </c>
      <c r="R89">
        <f>O89/1024/1024</f>
        <v>22.888351440429688</v>
      </c>
      <c r="S89">
        <f>P89/1024/1024</f>
        <v>7.6296157836914062</v>
      </c>
      <c r="T89">
        <v>22.888351440429688</v>
      </c>
      <c r="U89">
        <v>7.6296157836914062</v>
      </c>
    </row>
    <row r="90" spans="3:21" ht="16" customHeight="1" x14ac:dyDescent="0.2">
      <c r="C90" s="9"/>
      <c r="D90">
        <v>2000000</v>
      </c>
      <c r="E90">
        <v>753792</v>
      </c>
      <c r="F90">
        <v>258224</v>
      </c>
      <c r="J90">
        <v>736.15625</v>
      </c>
      <c r="K90">
        <v>252.203125</v>
      </c>
      <c r="N90" s="9"/>
      <c r="O90">
        <v>48000160</v>
      </c>
      <c r="P90">
        <v>16000192</v>
      </c>
      <c r="T90">
        <v>45.77655029296875</v>
      </c>
      <c r="U90">
        <v>15.259010314941406</v>
      </c>
    </row>
    <row r="91" spans="3:21" ht="16" customHeight="1" x14ac:dyDescent="0.2">
      <c r="C91" s="9"/>
      <c r="E91">
        <v>32</v>
      </c>
      <c r="F91">
        <v>32</v>
      </c>
      <c r="J91">
        <v>1108.1875</v>
      </c>
      <c r="K91">
        <v>372.203125</v>
      </c>
      <c r="N91" s="9"/>
      <c r="O91">
        <v>32</v>
      </c>
      <c r="P91">
        <v>40</v>
      </c>
      <c r="T91">
        <v>68.664749145507812</v>
      </c>
      <c r="U91">
        <v>22.888404846191406</v>
      </c>
    </row>
    <row r="92" spans="3:21" ht="16" customHeight="1" x14ac:dyDescent="0.2">
      <c r="C92" s="9"/>
      <c r="E92">
        <f>E90+E91</f>
        <v>753824</v>
      </c>
      <c r="F92">
        <f>F90+F91</f>
        <v>258256</v>
      </c>
      <c r="G92">
        <f>E92/F92</f>
        <v>2.918902174586457</v>
      </c>
      <c r="H92">
        <f>E92/1024</f>
        <v>736.15625</v>
      </c>
      <c r="I92">
        <f>F92/1024</f>
        <v>252.203125</v>
      </c>
      <c r="J92">
        <v>1476.21875</v>
      </c>
      <c r="K92">
        <v>496.203125</v>
      </c>
      <c r="N92" s="9"/>
      <c r="O92">
        <f>O90+O91</f>
        <v>48000192</v>
      </c>
      <c r="P92">
        <f>P90+P91</f>
        <v>16000232</v>
      </c>
      <c r="Q92">
        <f>O92/P92</f>
        <v>2.9999685004567436</v>
      </c>
      <c r="R92">
        <f>O92/1024/1024</f>
        <v>45.77655029296875</v>
      </c>
      <c r="S92">
        <f>P92/1024/1024</f>
        <v>15.259010314941406</v>
      </c>
      <c r="T92">
        <v>91.552947998046875</v>
      </c>
      <c r="U92">
        <v>30.517799377441406</v>
      </c>
    </row>
    <row r="93" spans="3:21" ht="16" customHeight="1" x14ac:dyDescent="0.2">
      <c r="C93" s="9"/>
      <c r="D93">
        <v>3000000</v>
      </c>
      <c r="E93">
        <v>1134752</v>
      </c>
      <c r="F93">
        <v>381104</v>
      </c>
      <c r="J93">
        <v>1840.21875</v>
      </c>
      <c r="K93">
        <v>616.203125</v>
      </c>
      <c r="N93" s="9"/>
      <c r="O93">
        <v>72000176</v>
      </c>
      <c r="P93">
        <v>24000192</v>
      </c>
      <c r="T93">
        <v>114.44113159179688</v>
      </c>
      <c r="U93">
        <v>38.147193908691406</v>
      </c>
    </row>
    <row r="94" spans="3:21" ht="16" customHeight="1" x14ac:dyDescent="0.2">
      <c r="C94" s="9"/>
      <c r="E94">
        <v>32</v>
      </c>
      <c r="F94">
        <v>32</v>
      </c>
      <c r="J94">
        <v>2212.375</v>
      </c>
      <c r="K94">
        <v>740.203125</v>
      </c>
      <c r="N94" s="9"/>
      <c r="O94">
        <v>32</v>
      </c>
      <c r="P94">
        <v>40</v>
      </c>
      <c r="T94">
        <v>138.16730499267578</v>
      </c>
      <c r="U94">
        <v>45.776588439941406</v>
      </c>
    </row>
    <row r="95" spans="3:21" ht="16" customHeight="1" x14ac:dyDescent="0.2">
      <c r="C95" s="9"/>
      <c r="E95">
        <f>E93+E94</f>
        <v>1134784</v>
      </c>
      <c r="F95">
        <f>F93+F94</f>
        <v>381136</v>
      </c>
      <c r="G95">
        <f>E95/F95</f>
        <v>2.9773729062591832</v>
      </c>
      <c r="H95">
        <f>E95/1024</f>
        <v>1108.1875</v>
      </c>
      <c r="I95">
        <f>F95/1024</f>
        <v>372.203125</v>
      </c>
      <c r="J95">
        <v>2580.40625</v>
      </c>
      <c r="K95">
        <v>860.203125</v>
      </c>
      <c r="N95" s="9"/>
      <c r="O95">
        <f>O93+O94</f>
        <v>72000208</v>
      </c>
      <c r="P95">
        <f>P93+P94</f>
        <v>24000232</v>
      </c>
      <c r="Q95">
        <f>O95/P95</f>
        <v>2.9999796668632204</v>
      </c>
      <c r="R95">
        <f>O95/1024/1024</f>
        <v>68.664749145507812</v>
      </c>
      <c r="S95">
        <f>P95/1024/1024</f>
        <v>22.888404846191406</v>
      </c>
      <c r="T95">
        <v>161.05550384521484</v>
      </c>
      <c r="U95">
        <v>53.405982971191406</v>
      </c>
    </row>
    <row r="96" spans="3:21" ht="16" customHeight="1" x14ac:dyDescent="0.2">
      <c r="C96" s="9"/>
      <c r="D96">
        <v>4000000</v>
      </c>
      <c r="E96">
        <v>1511616</v>
      </c>
      <c r="F96">
        <v>508080</v>
      </c>
      <c r="J96">
        <v>2948.4375</v>
      </c>
      <c r="K96">
        <v>984.203125</v>
      </c>
      <c r="N96" s="9"/>
      <c r="O96">
        <v>96000192</v>
      </c>
      <c r="P96">
        <v>32000192</v>
      </c>
      <c r="T96">
        <v>183.94370269775391</v>
      </c>
      <c r="U96">
        <v>61.035377502441406</v>
      </c>
    </row>
    <row r="97" spans="3:21" ht="16" customHeight="1" x14ac:dyDescent="0.2">
      <c r="C97" s="9"/>
      <c r="E97">
        <v>32</v>
      </c>
      <c r="F97">
        <v>32</v>
      </c>
      <c r="J97">
        <v>3320.46875</v>
      </c>
      <c r="K97">
        <v>1104.203125</v>
      </c>
      <c r="N97" s="9"/>
      <c r="O97">
        <v>32</v>
      </c>
      <c r="P97">
        <v>40</v>
      </c>
      <c r="T97">
        <v>206.83190155029297</v>
      </c>
      <c r="U97">
        <v>68.664772033691406</v>
      </c>
    </row>
    <row r="98" spans="3:21" ht="16" customHeight="1" x14ac:dyDescent="0.2">
      <c r="C98" s="9"/>
      <c r="E98">
        <f>E96+E97</f>
        <v>1511648</v>
      </c>
      <c r="F98">
        <f>F96+F97</f>
        <v>508112</v>
      </c>
      <c r="G98">
        <f>E98/F98</f>
        <v>2.9750291274364709</v>
      </c>
      <c r="H98">
        <f>E98/1024</f>
        <v>1476.21875</v>
      </c>
      <c r="I98">
        <f>F98/1024</f>
        <v>496.203125</v>
      </c>
      <c r="J98">
        <v>3684.46875</v>
      </c>
      <c r="K98">
        <v>1228.203125</v>
      </c>
      <c r="N98" s="9"/>
      <c r="O98">
        <f>O96+O97</f>
        <v>96000224</v>
      </c>
      <c r="P98">
        <f>P96+P97</f>
        <v>32000232</v>
      </c>
      <c r="Q98">
        <f>O98/P98</f>
        <v>2.9999852501069366</v>
      </c>
      <c r="R98">
        <f>O98/1024/1024</f>
        <v>91.552947998046875</v>
      </c>
      <c r="S98">
        <f>P98/1024/1024</f>
        <v>30.517799377441406</v>
      </c>
      <c r="T98">
        <v>229.72008514404297</v>
      </c>
      <c r="U98">
        <v>76.294166564941406</v>
      </c>
    </row>
    <row r="99" spans="3:21" ht="16" customHeight="1" x14ac:dyDescent="0.2">
      <c r="C99" s="9"/>
      <c r="D99">
        <v>5000000</v>
      </c>
      <c r="E99">
        <v>1884352</v>
      </c>
      <c r="F99">
        <v>630960</v>
      </c>
      <c r="N99" s="9"/>
      <c r="O99">
        <v>120000192</v>
      </c>
      <c r="P99">
        <v>40000192</v>
      </c>
    </row>
    <row r="100" spans="3:21" ht="16" customHeight="1" x14ac:dyDescent="0.2">
      <c r="C100" s="9"/>
      <c r="E100">
        <v>32</v>
      </c>
      <c r="F100">
        <v>32</v>
      </c>
      <c r="N100" s="9"/>
      <c r="O100">
        <v>32</v>
      </c>
      <c r="P100">
        <v>40</v>
      </c>
    </row>
    <row r="101" spans="3:21" ht="16" customHeight="1" x14ac:dyDescent="0.2">
      <c r="C101" s="9"/>
      <c r="E101">
        <f>E99+E100</f>
        <v>1884384</v>
      </c>
      <c r="F101">
        <f>F99+F100</f>
        <v>630992</v>
      </c>
      <c r="G101">
        <f>E101/F101</f>
        <v>2.9863833455891675</v>
      </c>
      <c r="H101">
        <f>E101/1024</f>
        <v>1840.21875</v>
      </c>
      <c r="I101">
        <f>F101/1024</f>
        <v>616.203125</v>
      </c>
      <c r="N101" s="9"/>
      <c r="O101">
        <f>O99+O100</f>
        <v>120000224</v>
      </c>
      <c r="P101">
        <f>P99+P100</f>
        <v>40000232</v>
      </c>
      <c r="Q101">
        <f>O101/P101</f>
        <v>2.9999882000684397</v>
      </c>
      <c r="R101">
        <f>O101/1024/1024</f>
        <v>114.44113159179688</v>
      </c>
      <c r="S101">
        <f>P101/1024/1024</f>
        <v>38.147193908691406</v>
      </c>
    </row>
    <row r="102" spans="3:21" ht="16" customHeight="1" x14ac:dyDescent="0.2">
      <c r="C102" s="9"/>
      <c r="D102">
        <v>6000000</v>
      </c>
      <c r="E102">
        <v>2265440</v>
      </c>
      <c r="F102">
        <v>757936</v>
      </c>
      <c r="N102" s="9"/>
      <c r="O102">
        <v>144878888</v>
      </c>
      <c r="P102">
        <v>48000192</v>
      </c>
    </row>
    <row r="103" spans="3:21" ht="16" customHeight="1" x14ac:dyDescent="0.2">
      <c r="C103" s="9"/>
      <c r="E103">
        <v>32</v>
      </c>
      <c r="F103">
        <v>32</v>
      </c>
      <c r="N103" s="9"/>
      <c r="O103">
        <v>32</v>
      </c>
      <c r="P103">
        <v>40</v>
      </c>
    </row>
    <row r="104" spans="3:21" ht="16" customHeight="1" x14ac:dyDescent="0.2">
      <c r="C104" s="9"/>
      <c r="E104">
        <f>E102+E103</f>
        <v>2265472</v>
      </c>
      <c r="F104">
        <f>F102+F103</f>
        <v>757968</v>
      </c>
      <c r="G104">
        <f>E104/F104</f>
        <v>2.9888755198108625</v>
      </c>
      <c r="H104">
        <f>E104/1024</f>
        <v>2212.375</v>
      </c>
      <c r="I104">
        <f>F104/1024</f>
        <v>740.203125</v>
      </c>
      <c r="N104" s="9"/>
      <c r="O104">
        <f>O102+O103</f>
        <v>144878920</v>
      </c>
      <c r="P104">
        <f>P102+P103</f>
        <v>48000232</v>
      </c>
      <c r="Q104">
        <f>O104/P104</f>
        <v>3.018296244901483</v>
      </c>
      <c r="R104">
        <f>O104/1024/1024</f>
        <v>138.16730499267578</v>
      </c>
      <c r="S104">
        <f>P104/1024/1024</f>
        <v>45.776588439941406</v>
      </c>
    </row>
    <row r="105" spans="3:21" ht="16" customHeight="1" x14ac:dyDescent="0.2">
      <c r="C105" s="9"/>
      <c r="D105">
        <v>7000000</v>
      </c>
      <c r="E105">
        <v>2642304</v>
      </c>
      <c r="F105">
        <v>880816</v>
      </c>
      <c r="N105" s="9"/>
      <c r="O105">
        <v>168878904</v>
      </c>
      <c r="P105">
        <v>56000192</v>
      </c>
    </row>
    <row r="106" spans="3:21" ht="16" customHeight="1" x14ac:dyDescent="0.2">
      <c r="C106" s="9"/>
      <c r="E106">
        <v>32</v>
      </c>
      <c r="F106">
        <v>32</v>
      </c>
      <c r="N106" s="9"/>
      <c r="O106">
        <v>32</v>
      </c>
      <c r="P106">
        <v>40</v>
      </c>
    </row>
    <row r="107" spans="3:21" ht="16" customHeight="1" x14ac:dyDescent="0.2">
      <c r="C107" s="9"/>
      <c r="E107">
        <f>E105+E106</f>
        <v>2642336</v>
      </c>
      <c r="F107">
        <f>F105+F106</f>
        <v>880848</v>
      </c>
      <c r="G107">
        <f>E107/F107</f>
        <v>2.9997638639129565</v>
      </c>
      <c r="H107">
        <f>E107/1024</f>
        <v>2580.40625</v>
      </c>
      <c r="I107">
        <f>F107/1024</f>
        <v>860.203125</v>
      </c>
      <c r="N107" s="9"/>
      <c r="O107">
        <f>O105+O106</f>
        <v>168878936</v>
      </c>
      <c r="P107">
        <f>P105+P106</f>
        <v>56000232</v>
      </c>
      <c r="Q107">
        <f>O107/P107</f>
        <v>3.0156827921712894</v>
      </c>
      <c r="R107">
        <f>O107/1024/1024</f>
        <v>161.05550384521484</v>
      </c>
      <c r="S107">
        <f>P107/1024/1024</f>
        <v>53.405982971191406</v>
      </c>
    </row>
    <row r="108" spans="3:21" ht="16" customHeight="1" x14ac:dyDescent="0.2">
      <c r="C108" s="9"/>
      <c r="D108">
        <v>8000000</v>
      </c>
      <c r="E108">
        <v>3019168</v>
      </c>
      <c r="F108">
        <v>1007792</v>
      </c>
      <c r="N108" s="9"/>
      <c r="O108">
        <v>192878920</v>
      </c>
      <c r="P108">
        <v>64000192</v>
      </c>
    </row>
    <row r="109" spans="3:21" ht="16" customHeight="1" x14ac:dyDescent="0.2">
      <c r="C109" s="9"/>
      <c r="E109">
        <v>32</v>
      </c>
      <c r="F109">
        <v>32</v>
      </c>
      <c r="N109" s="9"/>
      <c r="O109">
        <v>32</v>
      </c>
      <c r="P109">
        <v>40</v>
      </c>
    </row>
    <row r="110" spans="3:21" ht="16" customHeight="1" x14ac:dyDescent="0.2">
      <c r="C110" s="9"/>
      <c r="E110">
        <f>E108+E109</f>
        <v>3019200</v>
      </c>
      <c r="F110">
        <f>F108+F109</f>
        <v>1007824</v>
      </c>
      <c r="G110">
        <f>E110/F110</f>
        <v>2.9957611646477957</v>
      </c>
      <c r="H110">
        <f>E110/1024</f>
        <v>2948.4375</v>
      </c>
      <c r="I110">
        <f>F110/1024</f>
        <v>984.203125</v>
      </c>
      <c r="N110" s="9"/>
      <c r="O110">
        <f>O108+O109</f>
        <v>192878952</v>
      </c>
      <c r="P110">
        <f>P108+P109</f>
        <v>64000232</v>
      </c>
      <c r="Q110">
        <f>O110/P110</f>
        <v>3.0137227002552116</v>
      </c>
      <c r="R110">
        <f>O110/1024/1024</f>
        <v>183.94370269775391</v>
      </c>
      <c r="S110">
        <f>P110/1024/1024</f>
        <v>61.035377502441406</v>
      </c>
    </row>
    <row r="111" spans="3:21" ht="16" customHeight="1" x14ac:dyDescent="0.2">
      <c r="C111" s="9"/>
      <c r="D111">
        <v>9000000</v>
      </c>
      <c r="E111">
        <v>3400128</v>
      </c>
      <c r="F111">
        <v>1130672</v>
      </c>
      <c r="N111" s="9"/>
      <c r="O111">
        <v>216878936</v>
      </c>
      <c r="P111">
        <v>72000192</v>
      </c>
    </row>
    <row r="112" spans="3:21" ht="16" customHeight="1" x14ac:dyDescent="0.2">
      <c r="C112" s="9"/>
      <c r="E112">
        <v>32</v>
      </c>
      <c r="F112">
        <v>32</v>
      </c>
      <c r="N112" s="9"/>
      <c r="O112">
        <v>32</v>
      </c>
      <c r="P112">
        <v>40</v>
      </c>
    </row>
    <row r="113" spans="3:19" ht="16" customHeight="1" x14ac:dyDescent="0.2">
      <c r="C113" s="9"/>
      <c r="E113">
        <f>E111+E112</f>
        <v>3400160</v>
      </c>
      <c r="F113">
        <f>F111+F112</f>
        <v>1130704</v>
      </c>
      <c r="G113">
        <f>E113/F113</f>
        <v>3.007117689510252</v>
      </c>
      <c r="H113">
        <f>E113/1024</f>
        <v>3320.46875</v>
      </c>
      <c r="I113">
        <f>F113/1024</f>
        <v>1104.203125</v>
      </c>
      <c r="N113" s="9"/>
      <c r="O113">
        <f>O111+O112</f>
        <v>216878968</v>
      </c>
      <c r="P113">
        <f>P111+P112</f>
        <v>72000232</v>
      </c>
      <c r="Q113">
        <f>O113/P113</f>
        <v>3.0121981829169662</v>
      </c>
      <c r="R113">
        <f>O113/1024/1024</f>
        <v>206.83190155029297</v>
      </c>
      <c r="S113">
        <f>P113/1024/1024</f>
        <v>68.664772033691406</v>
      </c>
    </row>
    <row r="114" spans="3:19" ht="16" customHeight="1" x14ac:dyDescent="0.2">
      <c r="C114" s="9"/>
      <c r="D114">
        <v>10000000</v>
      </c>
      <c r="E114">
        <v>3772864</v>
      </c>
      <c r="F114">
        <v>1257648</v>
      </c>
      <c r="N114" s="9"/>
      <c r="O114">
        <v>240878936</v>
      </c>
      <c r="P114">
        <v>80000192</v>
      </c>
    </row>
    <row r="115" spans="3:19" ht="16" customHeight="1" x14ac:dyDescent="0.2">
      <c r="C115" s="9"/>
      <c r="E115">
        <v>32</v>
      </c>
      <c r="F115">
        <v>32</v>
      </c>
      <c r="N115" s="9"/>
      <c r="O115">
        <v>32</v>
      </c>
      <c r="P115">
        <v>40</v>
      </c>
    </row>
    <row r="116" spans="3:19" ht="16" customHeight="1" x14ac:dyDescent="0.2">
      <c r="C116" s="9"/>
      <c r="E116">
        <f>E114+E115</f>
        <v>3772896</v>
      </c>
      <c r="F116">
        <f>F114+F115</f>
        <v>1257680</v>
      </c>
      <c r="G116">
        <f>E116/F116</f>
        <v>2.9998855034667007</v>
      </c>
      <c r="H116">
        <f>E116/1024</f>
        <v>3684.46875</v>
      </c>
      <c r="I116">
        <f>F116/1024</f>
        <v>1228.203125</v>
      </c>
      <c r="N116" s="9"/>
      <c r="O116">
        <f>O114+O115</f>
        <v>240878968</v>
      </c>
      <c r="P116">
        <f>P114+P115</f>
        <v>80000232</v>
      </c>
      <c r="Q116">
        <f>O116/P116</f>
        <v>3.0109783681627325</v>
      </c>
      <c r="R116">
        <f>O116/1024/1024</f>
        <v>229.72008514404297</v>
      </c>
      <c r="S116">
        <f>P116/1024/1024</f>
        <v>76.294166564941406</v>
      </c>
    </row>
  </sheetData>
  <mergeCells count="10">
    <mergeCell ref="C17:C55"/>
    <mergeCell ref="N17:N55"/>
    <mergeCell ref="C87:C116"/>
    <mergeCell ref="N87:N116"/>
    <mergeCell ref="H6:I6"/>
    <mergeCell ref="K6:L6"/>
    <mergeCell ref="E4:L5"/>
    <mergeCell ref="O4:V5"/>
    <mergeCell ref="R6:S6"/>
    <mergeCell ref="U6:V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2419C-71F6-3845-A24A-406EAFB43D43}">
  <dimension ref="C3:I14"/>
  <sheetViews>
    <sheetView workbookViewId="0">
      <selection activeCell="F6" sqref="F6"/>
    </sheetView>
  </sheetViews>
  <sheetFormatPr baseColWidth="10" defaultRowHeight="16" x14ac:dyDescent="0.2"/>
  <cols>
    <col min="3" max="3" width="19.1640625" customWidth="1"/>
  </cols>
  <sheetData>
    <row r="3" spans="3:9" x14ac:dyDescent="0.2">
      <c r="E3" t="s">
        <v>23</v>
      </c>
      <c r="F3" t="s">
        <v>22</v>
      </c>
      <c r="H3" t="s">
        <v>23</v>
      </c>
      <c r="I3" t="s">
        <v>22</v>
      </c>
    </row>
    <row r="4" spans="3:9" x14ac:dyDescent="0.2">
      <c r="D4" s="5" t="s">
        <v>30</v>
      </c>
      <c r="E4" s="5"/>
      <c r="F4" s="5"/>
      <c r="G4" s="5" t="s">
        <v>29</v>
      </c>
      <c r="H4" s="5"/>
      <c r="I4" s="5"/>
    </row>
    <row r="5" spans="3:9" x14ac:dyDescent="0.2">
      <c r="D5" s="5"/>
      <c r="E5" s="5"/>
      <c r="F5" s="5"/>
      <c r="G5" s="5"/>
      <c r="H5" s="5"/>
      <c r="I5" s="5"/>
    </row>
    <row r="6" spans="3:9" x14ac:dyDescent="0.2">
      <c r="D6" t="s">
        <v>25</v>
      </c>
      <c r="E6" t="s">
        <v>26</v>
      </c>
      <c r="F6" t="s">
        <v>27</v>
      </c>
    </row>
    <row r="7" spans="3:9" x14ac:dyDescent="0.2">
      <c r="C7" s="3" t="s">
        <v>28</v>
      </c>
      <c r="D7" s="3">
        <f>57536+553040</f>
        <v>610576</v>
      </c>
      <c r="E7" s="3">
        <v>7.3012100000000002</v>
      </c>
      <c r="F7" s="3">
        <v>8.0164500000000007</v>
      </c>
      <c r="G7" s="3">
        <f>57536+553040</f>
        <v>610576</v>
      </c>
      <c r="H7" s="3">
        <v>7.2542900000000001</v>
      </c>
      <c r="I7" s="3">
        <v>6.8726200000000004</v>
      </c>
    </row>
    <row r="8" spans="3:9" x14ac:dyDescent="0.2">
      <c r="C8" s="3" t="s">
        <v>31</v>
      </c>
      <c r="D8" s="3">
        <f>45744+553040</f>
        <v>598784</v>
      </c>
      <c r="E8" s="3">
        <v>7.4966299999999997</v>
      </c>
      <c r="F8" s="3">
        <v>8.4840400000000002</v>
      </c>
      <c r="G8" s="3">
        <f>45744+553040</f>
        <v>598784</v>
      </c>
      <c r="H8" s="3">
        <v>6.78559</v>
      </c>
      <c r="I8" s="3">
        <v>7.1928900000000002</v>
      </c>
    </row>
    <row r="9" spans="3:9" x14ac:dyDescent="0.2">
      <c r="C9" s="3" t="s">
        <v>32</v>
      </c>
      <c r="D9" s="3">
        <f>49392+553056</f>
        <v>602448</v>
      </c>
      <c r="E9" s="3">
        <v>5.6624999999999996</v>
      </c>
      <c r="F9" s="3">
        <v>5.9553799999999999</v>
      </c>
      <c r="G9" s="3">
        <f>49392+553056</f>
        <v>602448</v>
      </c>
      <c r="H9" s="3">
        <v>5.62399</v>
      </c>
      <c r="I9" s="3"/>
    </row>
    <row r="10" spans="3:9" x14ac:dyDescent="0.2">
      <c r="C10" s="3" t="s">
        <v>33</v>
      </c>
      <c r="D10" s="3">
        <f>21504+553040</f>
        <v>574544</v>
      </c>
      <c r="E10" s="3">
        <v>6.0792700000000002</v>
      </c>
      <c r="F10" s="3">
        <v>6.2060500000000003</v>
      </c>
      <c r="G10" s="3"/>
      <c r="H10" s="3">
        <v>5.7694599999999996</v>
      </c>
      <c r="I10" s="3"/>
    </row>
    <row r="11" spans="3:9" x14ac:dyDescent="0.2">
      <c r="C11" t="s">
        <v>34</v>
      </c>
      <c r="E11">
        <v>14.184799999999999</v>
      </c>
      <c r="F11">
        <v>17.0732</v>
      </c>
      <c r="H11">
        <v>14.6198</v>
      </c>
      <c r="I11">
        <v>18.336500000000001</v>
      </c>
    </row>
    <row r="12" spans="3:9" x14ac:dyDescent="0.2">
      <c r="C12" t="s">
        <v>35</v>
      </c>
      <c r="E12">
        <v>13.844799999999999</v>
      </c>
      <c r="F12">
        <v>17.636800000000001</v>
      </c>
      <c r="H12">
        <v>13.1905</v>
      </c>
      <c r="I12">
        <v>17.5977</v>
      </c>
    </row>
    <row r="13" spans="3:9" x14ac:dyDescent="0.2">
      <c r="C13" t="s">
        <v>36</v>
      </c>
      <c r="E13">
        <v>6.7111700000000001</v>
      </c>
      <c r="F13">
        <v>8.8000299999999996</v>
      </c>
      <c r="H13">
        <v>6.6489399999999996</v>
      </c>
      <c r="I13">
        <v>8.3904999999999994</v>
      </c>
    </row>
    <row r="14" spans="3:9" x14ac:dyDescent="0.2">
      <c r="C14" t="s">
        <v>37</v>
      </c>
      <c r="E14">
        <v>6.7328000000000001</v>
      </c>
      <c r="F14">
        <v>8.7968299999999999</v>
      </c>
      <c r="H14">
        <v>7.0051600000000001</v>
      </c>
      <c r="I14">
        <v>8.7101900000000008</v>
      </c>
    </row>
  </sheetData>
  <mergeCells count="2">
    <mergeCell ref="D4:F5"/>
    <mergeCell ref="G4:I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47042-5169-D14D-87C6-94F7B610F7FE}">
  <dimension ref="A1:G24"/>
  <sheetViews>
    <sheetView workbookViewId="0">
      <selection activeCell="G1" sqref="G1:G12"/>
    </sheetView>
  </sheetViews>
  <sheetFormatPr baseColWidth="10" defaultRowHeight="16" x14ac:dyDescent="0.2"/>
  <sheetData>
    <row r="1" spans="1:7" x14ac:dyDescent="0.2">
      <c r="A1">
        <v>4224</v>
      </c>
      <c r="C1">
        <v>8400</v>
      </c>
      <c r="F1">
        <v>2816</v>
      </c>
      <c r="G1">
        <v>1192</v>
      </c>
    </row>
    <row r="2" spans="1:7" x14ac:dyDescent="0.2">
      <c r="A2">
        <v>4256</v>
      </c>
      <c r="C2">
        <v>8480</v>
      </c>
      <c r="F2">
        <v>3072</v>
      </c>
      <c r="G2">
        <v>1232</v>
      </c>
    </row>
    <row r="3" spans="1:7" x14ac:dyDescent="0.2">
      <c r="A3">
        <v>4320</v>
      </c>
      <c r="C3">
        <v>8560</v>
      </c>
      <c r="F3">
        <v>3584</v>
      </c>
      <c r="G3">
        <v>1272</v>
      </c>
    </row>
    <row r="4" spans="1:7" x14ac:dyDescent="0.2">
      <c r="A4">
        <v>4448</v>
      </c>
      <c r="C4">
        <v>8640</v>
      </c>
      <c r="F4">
        <v>4608</v>
      </c>
      <c r="G4">
        <v>1312</v>
      </c>
    </row>
    <row r="5" spans="1:7" x14ac:dyDescent="0.2">
      <c r="A5">
        <v>4704</v>
      </c>
      <c r="C5">
        <v>8720</v>
      </c>
      <c r="F5">
        <v>6656</v>
      </c>
      <c r="G5">
        <v>1352</v>
      </c>
    </row>
    <row r="6" spans="1:7" x14ac:dyDescent="0.2">
      <c r="A6">
        <v>5216</v>
      </c>
      <c r="C6">
        <v>8800</v>
      </c>
      <c r="F6">
        <v>10752</v>
      </c>
      <c r="G6">
        <v>1392</v>
      </c>
    </row>
    <row r="7" spans="1:7" x14ac:dyDescent="0.2">
      <c r="A7">
        <v>6240</v>
      </c>
      <c r="C7">
        <v>8880</v>
      </c>
      <c r="F7">
        <v>18944</v>
      </c>
      <c r="G7">
        <v>1432</v>
      </c>
    </row>
    <row r="8" spans="1:7" x14ac:dyDescent="0.2">
      <c r="A8">
        <v>8288</v>
      </c>
      <c r="C8">
        <v>8960</v>
      </c>
      <c r="F8">
        <v>35328</v>
      </c>
      <c r="G8">
        <v>1472</v>
      </c>
    </row>
    <row r="9" spans="1:7" x14ac:dyDescent="0.2">
      <c r="A9">
        <v>12384</v>
      </c>
      <c r="C9">
        <v>9040</v>
      </c>
      <c r="F9">
        <v>68096</v>
      </c>
      <c r="G9">
        <v>1512</v>
      </c>
    </row>
    <row r="10" spans="1:7" x14ac:dyDescent="0.2">
      <c r="A10">
        <v>20576</v>
      </c>
      <c r="C10">
        <v>9120</v>
      </c>
      <c r="F10">
        <v>133632</v>
      </c>
      <c r="G10">
        <v>1552</v>
      </c>
    </row>
    <row r="11" spans="1:7" x14ac:dyDescent="0.2">
      <c r="A11">
        <v>36960</v>
      </c>
      <c r="C11">
        <v>9200</v>
      </c>
      <c r="F11">
        <v>264704</v>
      </c>
      <c r="G11">
        <v>1592</v>
      </c>
    </row>
    <row r="12" spans="1:7" x14ac:dyDescent="0.2">
      <c r="A12">
        <v>69728</v>
      </c>
      <c r="C12">
        <v>9280</v>
      </c>
      <c r="F12">
        <v>526848</v>
      </c>
      <c r="G12">
        <v>1632</v>
      </c>
    </row>
    <row r="13" spans="1:7" x14ac:dyDescent="0.2">
      <c r="A13">
        <v>135264</v>
      </c>
      <c r="C13">
        <v>9360</v>
      </c>
    </row>
    <row r="14" spans="1:7" x14ac:dyDescent="0.2">
      <c r="A14">
        <v>266336</v>
      </c>
      <c r="C14">
        <v>9440</v>
      </c>
    </row>
    <row r="15" spans="1:7" x14ac:dyDescent="0.2">
      <c r="A15">
        <v>528480</v>
      </c>
      <c r="C15">
        <v>9520</v>
      </c>
    </row>
    <row r="16" spans="1:7" x14ac:dyDescent="0.2">
      <c r="A16">
        <v>1052768</v>
      </c>
      <c r="C16">
        <v>9600</v>
      </c>
    </row>
    <row r="17" spans="1:3" x14ac:dyDescent="0.2">
      <c r="A17">
        <v>2101472</v>
      </c>
      <c r="C17">
        <v>9680</v>
      </c>
    </row>
    <row r="18" spans="1:3" x14ac:dyDescent="0.2">
      <c r="A18">
        <v>4198880</v>
      </c>
      <c r="C18">
        <v>9760</v>
      </c>
    </row>
    <row r="19" spans="1:3" x14ac:dyDescent="0.2">
      <c r="A19">
        <v>8393568</v>
      </c>
      <c r="C19">
        <v>9840</v>
      </c>
    </row>
    <row r="20" spans="1:3" x14ac:dyDescent="0.2">
      <c r="A20">
        <v>16783072</v>
      </c>
      <c r="C20">
        <v>9920</v>
      </c>
    </row>
    <row r="21" spans="1:3" x14ac:dyDescent="0.2">
      <c r="A21">
        <v>33561952</v>
      </c>
      <c r="C21">
        <v>10000</v>
      </c>
    </row>
    <row r="22" spans="1:3" x14ac:dyDescent="0.2">
      <c r="A22">
        <v>67119840</v>
      </c>
      <c r="C22">
        <v>10080</v>
      </c>
    </row>
    <row r="23" spans="1:3" x14ac:dyDescent="0.2">
      <c r="A23">
        <v>134235616</v>
      </c>
      <c r="C23">
        <v>10160</v>
      </c>
    </row>
    <row r="24" spans="1:3" x14ac:dyDescent="0.2">
      <c r="A24">
        <v>268467040</v>
      </c>
      <c r="C24">
        <v>10240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Yang, Yibin</dc:creator>
  <cp:lastModifiedBy>Yang, Yibin</cp:lastModifiedBy>
  <dcterms:created xsi:type="dcterms:W3CDTF">2024-05-13T02:06:18Z</dcterms:created>
  <dcterms:modified xsi:type="dcterms:W3CDTF">2024-10-07T22:18:22Z</dcterms:modified>
</cp:coreProperties>
</file>